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verejne obstaravanie - sutaze\ROK 2021\Nad 5000\5 ŠA Kanianka Fitnes\"/>
    </mc:Choice>
  </mc:AlternateContent>
  <bookViews>
    <workbookView xWindow="0" yWindow="0" windowWidth="18510" windowHeight="9780"/>
  </bookViews>
  <sheets>
    <sheet name="Rekapitulácia stavby" sheetId="1" r:id="rId1"/>
    <sheet name="01 - STAVEBNO-ARCHITEKTON..." sheetId="2" r:id="rId2"/>
    <sheet name="02 - ZDRAVOTECHNIKA" sheetId="3" r:id="rId3"/>
    <sheet name="03 - VYKUROVANIE" sheetId="4" r:id="rId4"/>
    <sheet name="04 - PLYNOINŠTALÁCIA" sheetId="5" r:id="rId5"/>
    <sheet name="05 - ELEKTROINŠTALÁCIA" sheetId="6" r:id="rId6"/>
  </sheets>
  <definedNames>
    <definedName name="_xlnm._FilterDatabase" localSheetId="1" hidden="1">'01 - STAVEBNO-ARCHITEKTON...'!$C$133:$K$269</definedName>
    <definedName name="_xlnm._FilterDatabase" localSheetId="2" hidden="1">'02 - ZDRAVOTECHNIKA'!$C$127:$K$171</definedName>
    <definedName name="_xlnm._FilterDatabase" localSheetId="3" hidden="1">'03 - VYKUROVANIE'!$C$131:$K$211</definedName>
    <definedName name="_xlnm._FilterDatabase" localSheetId="4" hidden="1">'04 - PLYNOINŠTALÁCIA'!$C$132:$K$227</definedName>
    <definedName name="_xlnm._FilterDatabase" localSheetId="5" hidden="1">'05 - ELEKTROINŠTALÁCIA'!$C$124:$K$256</definedName>
    <definedName name="_xlnm.Print_Titles" localSheetId="1">'01 - STAVEBNO-ARCHITEKTON...'!$133:$133</definedName>
    <definedName name="_xlnm.Print_Titles" localSheetId="2">'02 - ZDRAVOTECHNIKA'!$127:$127</definedName>
    <definedName name="_xlnm.Print_Titles" localSheetId="3">'03 - VYKUROVANIE'!$131:$131</definedName>
    <definedName name="_xlnm.Print_Titles" localSheetId="4">'04 - PLYNOINŠTALÁCIA'!$132:$132</definedName>
    <definedName name="_xlnm.Print_Titles" localSheetId="5">'05 - ELEKTROINŠTALÁCIA'!$124:$124</definedName>
    <definedName name="_xlnm.Print_Titles" localSheetId="0">'Rekapitulácia stavby'!$92:$92</definedName>
    <definedName name="_xlnm.Print_Area" localSheetId="1">'01 - STAVEBNO-ARCHITEKTON...'!$C$4:$J$76,'01 - STAVEBNO-ARCHITEKTON...'!$C$82:$J$115,'01 - STAVEBNO-ARCHITEKTON...'!$C$121:$J$269</definedName>
    <definedName name="_xlnm.Print_Area" localSheetId="2">'02 - ZDRAVOTECHNIKA'!$C$4:$J$76,'02 - ZDRAVOTECHNIKA'!$C$82:$J$109,'02 - ZDRAVOTECHNIKA'!$C$115:$J$171</definedName>
    <definedName name="_xlnm.Print_Area" localSheetId="3">'03 - VYKUROVANIE'!$C$4:$J$76,'03 - VYKUROVANIE'!$C$82:$J$113,'03 - VYKUROVANIE'!$C$119:$J$211</definedName>
    <definedName name="_xlnm.Print_Area" localSheetId="4">'04 - PLYNOINŠTALÁCIA'!$C$4:$J$76,'04 - PLYNOINŠTALÁCIA'!$C$82:$J$114,'04 - PLYNOINŠTALÁCIA'!$C$120:$J$227</definedName>
    <definedName name="_xlnm.Print_Area" localSheetId="5">'05 - ELEKTROINŠTALÁCIA'!$C$4:$J$76,'05 - ELEKTROINŠTALÁCIA'!$C$82:$J$106,'05 - ELEKTROINŠTALÁCIA'!$C$112:$J$256</definedName>
    <definedName name="_xlnm.Print_Area" localSheetId="0">'Rekapitulácia stavby'!$D$4:$AO$76,'Rekapitulácia stavby'!$C$82:$AQ$100</definedName>
  </definedNames>
  <calcPr calcId="152511"/>
</workbook>
</file>

<file path=xl/calcChain.xml><?xml version="1.0" encoding="utf-8"?>
<calcChain xmlns="http://schemas.openxmlformats.org/spreadsheetml/2006/main">
  <c r="J37" i="6" l="1"/>
  <c r="J36" i="6"/>
  <c r="AY99" i="1"/>
  <c r="J35" i="6"/>
  <c r="AX99" i="1"/>
  <c r="BI256" i="6"/>
  <c r="BH256" i="6"/>
  <c r="BG256" i="6"/>
  <c r="BE256" i="6"/>
  <c r="T256" i="6"/>
  <c r="R256" i="6"/>
  <c r="P256" i="6"/>
  <c r="BI255" i="6"/>
  <c r="BH255" i="6"/>
  <c r="BG255" i="6"/>
  <c r="BE255" i="6"/>
  <c r="T255" i="6"/>
  <c r="R255" i="6"/>
  <c r="P255" i="6"/>
  <c r="BI254" i="6"/>
  <c r="BH254" i="6"/>
  <c r="BG254" i="6"/>
  <c r="BE254" i="6"/>
  <c r="T254" i="6"/>
  <c r="R254" i="6"/>
  <c r="P254" i="6"/>
  <c r="BI253" i="6"/>
  <c r="BH253" i="6"/>
  <c r="BG253" i="6"/>
  <c r="BE253" i="6"/>
  <c r="T253" i="6"/>
  <c r="R253" i="6"/>
  <c r="P253" i="6"/>
  <c r="BI250" i="6"/>
  <c r="BH250" i="6"/>
  <c r="BG250" i="6"/>
  <c r="BE250" i="6"/>
  <c r="T250" i="6"/>
  <c r="R250" i="6"/>
  <c r="P250" i="6"/>
  <c r="BI249" i="6"/>
  <c r="BH249" i="6"/>
  <c r="BG249" i="6"/>
  <c r="BE249" i="6"/>
  <c r="T249" i="6"/>
  <c r="R249" i="6"/>
  <c r="P249" i="6"/>
  <c r="BI247" i="6"/>
  <c r="BH247" i="6"/>
  <c r="BG247" i="6"/>
  <c r="BE247" i="6"/>
  <c r="T247" i="6"/>
  <c r="T246" i="6"/>
  <c r="R247" i="6"/>
  <c r="R246" i="6"/>
  <c r="P247" i="6"/>
  <c r="P246" i="6"/>
  <c r="BI245" i="6"/>
  <c r="BH245" i="6"/>
  <c r="BG245" i="6"/>
  <c r="BE245" i="6"/>
  <c r="T245" i="6"/>
  <c r="T244" i="6"/>
  <c r="R245" i="6"/>
  <c r="R244" i="6"/>
  <c r="P245" i="6"/>
  <c r="P244" i="6"/>
  <c r="BI243" i="6"/>
  <c r="BH243" i="6"/>
  <c r="BG243" i="6"/>
  <c r="BE243" i="6"/>
  <c r="T243" i="6"/>
  <c r="R243" i="6"/>
  <c r="P243" i="6"/>
  <c r="BI242" i="6"/>
  <c r="BH242" i="6"/>
  <c r="BG242" i="6"/>
  <c r="BE242" i="6"/>
  <c r="T242" i="6"/>
  <c r="R242" i="6"/>
  <c r="P242" i="6"/>
  <c r="BI241" i="6"/>
  <c r="BH241" i="6"/>
  <c r="BG241" i="6"/>
  <c r="BE241" i="6"/>
  <c r="T241" i="6"/>
  <c r="R241" i="6"/>
  <c r="P241" i="6"/>
  <c r="BI240" i="6"/>
  <c r="BH240" i="6"/>
  <c r="BG240" i="6"/>
  <c r="BE240" i="6"/>
  <c r="T240" i="6"/>
  <c r="R240" i="6"/>
  <c r="P240" i="6"/>
  <c r="BI239" i="6"/>
  <c r="BH239" i="6"/>
  <c r="BG239" i="6"/>
  <c r="BE239" i="6"/>
  <c r="T239" i="6"/>
  <c r="R239" i="6"/>
  <c r="P239" i="6"/>
  <c r="BI238" i="6"/>
  <c r="BH238" i="6"/>
  <c r="BG238" i="6"/>
  <c r="BE238" i="6"/>
  <c r="T238" i="6"/>
  <c r="R238" i="6"/>
  <c r="P238" i="6"/>
  <c r="BI237" i="6"/>
  <c r="BH237" i="6"/>
  <c r="BG237" i="6"/>
  <c r="BE237" i="6"/>
  <c r="T237" i="6"/>
  <c r="R237" i="6"/>
  <c r="P237" i="6"/>
  <c r="BI236" i="6"/>
  <c r="BH236" i="6"/>
  <c r="BG236" i="6"/>
  <c r="BE236" i="6"/>
  <c r="T236" i="6"/>
  <c r="R236" i="6"/>
  <c r="P236" i="6"/>
  <c r="BI235" i="6"/>
  <c r="BH235" i="6"/>
  <c r="BG235" i="6"/>
  <c r="BE235" i="6"/>
  <c r="T235" i="6"/>
  <c r="R235" i="6"/>
  <c r="P235" i="6"/>
  <c r="BI234" i="6"/>
  <c r="BH234" i="6"/>
  <c r="BG234" i="6"/>
  <c r="BE234" i="6"/>
  <c r="T234" i="6"/>
  <c r="R234" i="6"/>
  <c r="P234" i="6"/>
  <c r="BI233" i="6"/>
  <c r="BH233" i="6"/>
  <c r="BG233" i="6"/>
  <c r="BE233" i="6"/>
  <c r="T233" i="6"/>
  <c r="R233" i="6"/>
  <c r="P233" i="6"/>
  <c r="BI232" i="6"/>
  <c r="BH232" i="6"/>
  <c r="BG232" i="6"/>
  <c r="BE232" i="6"/>
  <c r="T232" i="6"/>
  <c r="R232" i="6"/>
  <c r="P232" i="6"/>
  <c r="BI231" i="6"/>
  <c r="BH231" i="6"/>
  <c r="BG231" i="6"/>
  <c r="BE231" i="6"/>
  <c r="T231" i="6"/>
  <c r="R231" i="6"/>
  <c r="P231" i="6"/>
  <c r="BI230" i="6"/>
  <c r="BH230" i="6"/>
  <c r="BG230" i="6"/>
  <c r="BE230" i="6"/>
  <c r="T230" i="6"/>
  <c r="R230" i="6"/>
  <c r="P230" i="6"/>
  <c r="BI229" i="6"/>
  <c r="BH229" i="6"/>
  <c r="BG229" i="6"/>
  <c r="BE229" i="6"/>
  <c r="T229" i="6"/>
  <c r="R229" i="6"/>
  <c r="P229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8" i="6"/>
  <c r="BH218" i="6"/>
  <c r="BG218" i="6"/>
  <c r="BE218" i="6"/>
  <c r="T218" i="6"/>
  <c r="R218" i="6"/>
  <c r="P218" i="6"/>
  <c r="BI217" i="6"/>
  <c r="BH217" i="6"/>
  <c r="BG217" i="6"/>
  <c r="BE217" i="6"/>
  <c r="T217" i="6"/>
  <c r="R217" i="6"/>
  <c r="P217" i="6"/>
  <c r="BI216" i="6"/>
  <c r="BH216" i="6"/>
  <c r="BG216" i="6"/>
  <c r="BE216" i="6"/>
  <c r="T216" i="6"/>
  <c r="R216" i="6"/>
  <c r="P216" i="6"/>
  <c r="BI215" i="6"/>
  <c r="BH215" i="6"/>
  <c r="BG215" i="6"/>
  <c r="BE215" i="6"/>
  <c r="T215" i="6"/>
  <c r="R215" i="6"/>
  <c r="P215" i="6"/>
  <c r="BI214" i="6"/>
  <c r="BH214" i="6"/>
  <c r="BG214" i="6"/>
  <c r="BE214" i="6"/>
  <c r="T214" i="6"/>
  <c r="R214" i="6"/>
  <c r="P214" i="6"/>
  <c r="BI213" i="6"/>
  <c r="BH213" i="6"/>
  <c r="BG213" i="6"/>
  <c r="BE213" i="6"/>
  <c r="T213" i="6"/>
  <c r="R213" i="6"/>
  <c r="P213" i="6"/>
  <c r="BI212" i="6"/>
  <c r="BH212" i="6"/>
  <c r="BG212" i="6"/>
  <c r="BE212" i="6"/>
  <c r="T212" i="6"/>
  <c r="R212" i="6"/>
  <c r="P212" i="6"/>
  <c r="BI211" i="6"/>
  <c r="BH211" i="6"/>
  <c r="BG211" i="6"/>
  <c r="BE211" i="6"/>
  <c r="T211" i="6"/>
  <c r="R211" i="6"/>
  <c r="P211" i="6"/>
  <c r="BI210" i="6"/>
  <c r="BH210" i="6"/>
  <c r="BG210" i="6"/>
  <c r="BE210" i="6"/>
  <c r="T210" i="6"/>
  <c r="R210" i="6"/>
  <c r="P210" i="6"/>
  <c r="BI209" i="6"/>
  <c r="BH209" i="6"/>
  <c r="BG209" i="6"/>
  <c r="BE209" i="6"/>
  <c r="T209" i="6"/>
  <c r="R209" i="6"/>
  <c r="P209" i="6"/>
  <c r="BI208" i="6"/>
  <c r="BH208" i="6"/>
  <c r="BG208" i="6"/>
  <c r="BE208" i="6"/>
  <c r="T208" i="6"/>
  <c r="R208" i="6"/>
  <c r="P208" i="6"/>
  <c r="BI207" i="6"/>
  <c r="BH207" i="6"/>
  <c r="BG207" i="6"/>
  <c r="BE207" i="6"/>
  <c r="T207" i="6"/>
  <c r="R207" i="6"/>
  <c r="P207" i="6"/>
  <c r="BI206" i="6"/>
  <c r="BH206" i="6"/>
  <c r="BG206" i="6"/>
  <c r="BE206" i="6"/>
  <c r="T206" i="6"/>
  <c r="R206" i="6"/>
  <c r="P206" i="6"/>
  <c r="BI205" i="6"/>
  <c r="BH205" i="6"/>
  <c r="BG205" i="6"/>
  <c r="BE205" i="6"/>
  <c r="T205" i="6"/>
  <c r="R205" i="6"/>
  <c r="P205" i="6"/>
  <c r="BI204" i="6"/>
  <c r="BH204" i="6"/>
  <c r="BG204" i="6"/>
  <c r="BE204" i="6"/>
  <c r="T204" i="6"/>
  <c r="R204" i="6"/>
  <c r="P204" i="6"/>
  <c r="BI203" i="6"/>
  <c r="BH203" i="6"/>
  <c r="BG203" i="6"/>
  <c r="BE203" i="6"/>
  <c r="T203" i="6"/>
  <c r="R203" i="6"/>
  <c r="P203" i="6"/>
  <c r="BI202" i="6"/>
  <c r="BH202" i="6"/>
  <c r="BG202" i="6"/>
  <c r="BE202" i="6"/>
  <c r="T202" i="6"/>
  <c r="R202" i="6"/>
  <c r="P202" i="6"/>
  <c r="BI201" i="6"/>
  <c r="BH201" i="6"/>
  <c r="BG201" i="6"/>
  <c r="BE201" i="6"/>
  <c r="T201" i="6"/>
  <c r="R201" i="6"/>
  <c r="P201" i="6"/>
  <c r="BI200" i="6"/>
  <c r="BH200" i="6"/>
  <c r="BG200" i="6"/>
  <c r="BE200" i="6"/>
  <c r="T200" i="6"/>
  <c r="R200" i="6"/>
  <c r="P200" i="6"/>
  <c r="BI199" i="6"/>
  <c r="BH199" i="6"/>
  <c r="BG199" i="6"/>
  <c r="BE199" i="6"/>
  <c r="T199" i="6"/>
  <c r="R199" i="6"/>
  <c r="P199" i="6"/>
  <c r="BI198" i="6"/>
  <c r="BH198" i="6"/>
  <c r="BG198" i="6"/>
  <c r="BE198" i="6"/>
  <c r="T198" i="6"/>
  <c r="R198" i="6"/>
  <c r="P198" i="6"/>
  <c r="BI197" i="6"/>
  <c r="BH197" i="6"/>
  <c r="BG197" i="6"/>
  <c r="BE197" i="6"/>
  <c r="T197" i="6"/>
  <c r="R197" i="6"/>
  <c r="P197" i="6"/>
  <c r="BI196" i="6"/>
  <c r="BH196" i="6"/>
  <c r="BG196" i="6"/>
  <c r="BE196" i="6"/>
  <c r="T196" i="6"/>
  <c r="R196" i="6"/>
  <c r="P196" i="6"/>
  <c r="BI195" i="6"/>
  <c r="BH195" i="6"/>
  <c r="BG195" i="6"/>
  <c r="BE195" i="6"/>
  <c r="T195" i="6"/>
  <c r="R195" i="6"/>
  <c r="P195" i="6"/>
  <c r="BI194" i="6"/>
  <c r="BH194" i="6"/>
  <c r="BG194" i="6"/>
  <c r="BE194" i="6"/>
  <c r="T194" i="6"/>
  <c r="R194" i="6"/>
  <c r="P194" i="6"/>
  <c r="BI193" i="6"/>
  <c r="BH193" i="6"/>
  <c r="BG193" i="6"/>
  <c r="BE193" i="6"/>
  <c r="T193" i="6"/>
  <c r="R193" i="6"/>
  <c r="P193" i="6"/>
  <c r="BI192" i="6"/>
  <c r="BH192" i="6"/>
  <c r="BG192" i="6"/>
  <c r="BE192" i="6"/>
  <c r="T192" i="6"/>
  <c r="R192" i="6"/>
  <c r="P192" i="6"/>
  <c r="BI191" i="6"/>
  <c r="BH191" i="6"/>
  <c r="BG191" i="6"/>
  <c r="BE191" i="6"/>
  <c r="T191" i="6"/>
  <c r="R191" i="6"/>
  <c r="P191" i="6"/>
  <c r="BI190" i="6"/>
  <c r="BH190" i="6"/>
  <c r="BG190" i="6"/>
  <c r="BE190" i="6"/>
  <c r="T190" i="6"/>
  <c r="R190" i="6"/>
  <c r="P190" i="6"/>
  <c r="BI189" i="6"/>
  <c r="BH189" i="6"/>
  <c r="BG189" i="6"/>
  <c r="BE189" i="6"/>
  <c r="T189" i="6"/>
  <c r="R189" i="6"/>
  <c r="P189" i="6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5" i="6"/>
  <c r="BH185" i="6"/>
  <c r="BG185" i="6"/>
  <c r="BE185" i="6"/>
  <c r="T185" i="6"/>
  <c r="R185" i="6"/>
  <c r="P185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80" i="6"/>
  <c r="BH180" i="6"/>
  <c r="BG180" i="6"/>
  <c r="BE180" i="6"/>
  <c r="T180" i="6"/>
  <c r="R180" i="6"/>
  <c r="P180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9" i="6"/>
  <c r="BH159" i="6"/>
  <c r="BG159" i="6"/>
  <c r="BE159" i="6"/>
  <c r="T159" i="6"/>
  <c r="R159" i="6"/>
  <c r="P159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9" i="6"/>
  <c r="BH149" i="6"/>
  <c r="BG149" i="6"/>
  <c r="BE149" i="6"/>
  <c r="T149" i="6"/>
  <c r="R149" i="6"/>
  <c r="P149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J122" i="6"/>
  <c r="J121" i="6"/>
  <c r="F121" i="6"/>
  <c r="F119" i="6"/>
  <c r="E117" i="6"/>
  <c r="J92" i="6"/>
  <c r="J91" i="6"/>
  <c r="F91" i="6"/>
  <c r="F89" i="6"/>
  <c r="E87" i="6"/>
  <c r="J18" i="6"/>
  <c r="E18" i="6"/>
  <c r="F122" i="6" s="1"/>
  <c r="J17" i="6"/>
  <c r="J12" i="6"/>
  <c r="J89" i="6"/>
  <c r="E7" i="6"/>
  <c r="E115" i="6"/>
  <c r="J37" i="5"/>
  <c r="J36" i="5"/>
  <c r="AY98" i="1" s="1"/>
  <c r="J35" i="5"/>
  <c r="AX98" i="1"/>
  <c r="BI227" i="5"/>
  <c r="BH227" i="5"/>
  <c r="BG227" i="5"/>
  <c r="BE227" i="5"/>
  <c r="T227" i="5"/>
  <c r="R227" i="5"/>
  <c r="P227" i="5"/>
  <c r="BI226" i="5"/>
  <c r="BH226" i="5"/>
  <c r="BG226" i="5"/>
  <c r="BE226" i="5"/>
  <c r="T226" i="5"/>
  <c r="R226" i="5"/>
  <c r="P226" i="5"/>
  <c r="BI225" i="5"/>
  <c r="BH225" i="5"/>
  <c r="BG225" i="5"/>
  <c r="BE225" i="5"/>
  <c r="T225" i="5"/>
  <c r="R225" i="5"/>
  <c r="P225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21" i="5"/>
  <c r="BH221" i="5"/>
  <c r="BG221" i="5"/>
  <c r="BE221" i="5"/>
  <c r="T221" i="5"/>
  <c r="R221" i="5"/>
  <c r="P221" i="5"/>
  <c r="BI220" i="5"/>
  <c r="BH220" i="5"/>
  <c r="BG220" i="5"/>
  <c r="BE220" i="5"/>
  <c r="T220" i="5"/>
  <c r="R220" i="5"/>
  <c r="P220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14" i="5"/>
  <c r="BH214" i="5"/>
  <c r="BG214" i="5"/>
  <c r="BE214" i="5"/>
  <c r="T214" i="5"/>
  <c r="R214" i="5"/>
  <c r="P214" i="5"/>
  <c r="BI213" i="5"/>
  <c r="BH213" i="5"/>
  <c r="BG213" i="5"/>
  <c r="BE213" i="5"/>
  <c r="T213" i="5"/>
  <c r="R213" i="5"/>
  <c r="P213" i="5"/>
  <c r="BI212" i="5"/>
  <c r="BH212" i="5"/>
  <c r="BG212" i="5"/>
  <c r="BE212" i="5"/>
  <c r="T212" i="5"/>
  <c r="R212" i="5"/>
  <c r="P212" i="5"/>
  <c r="BI211" i="5"/>
  <c r="BH211" i="5"/>
  <c r="BG211" i="5"/>
  <c r="BE211" i="5"/>
  <c r="T211" i="5"/>
  <c r="R211" i="5"/>
  <c r="P211" i="5"/>
  <c r="BI210" i="5"/>
  <c r="BH210" i="5"/>
  <c r="BG210" i="5"/>
  <c r="BE210" i="5"/>
  <c r="T210" i="5"/>
  <c r="R210" i="5"/>
  <c r="P210" i="5"/>
  <c r="BI209" i="5"/>
  <c r="BH209" i="5"/>
  <c r="BG209" i="5"/>
  <c r="BE209" i="5"/>
  <c r="T209" i="5"/>
  <c r="R209" i="5"/>
  <c r="P209" i="5"/>
  <c r="BI208" i="5"/>
  <c r="BH208" i="5"/>
  <c r="BG208" i="5"/>
  <c r="BE208" i="5"/>
  <c r="T208" i="5"/>
  <c r="R208" i="5"/>
  <c r="P208" i="5"/>
  <c r="BI205" i="5"/>
  <c r="BH205" i="5"/>
  <c r="BG205" i="5"/>
  <c r="BE205" i="5"/>
  <c r="T205" i="5"/>
  <c r="T204" i="5"/>
  <c r="R205" i="5"/>
  <c r="R204" i="5"/>
  <c r="P205" i="5"/>
  <c r="P204" i="5"/>
  <c r="BI203" i="5"/>
  <c r="BH203" i="5"/>
  <c r="BG203" i="5"/>
  <c r="BE203" i="5"/>
  <c r="T203" i="5"/>
  <c r="R203" i="5"/>
  <c r="P203" i="5"/>
  <c r="BI202" i="5"/>
  <c r="BH202" i="5"/>
  <c r="BG202" i="5"/>
  <c r="BE202" i="5"/>
  <c r="T202" i="5"/>
  <c r="R202" i="5"/>
  <c r="P202" i="5"/>
  <c r="BI200" i="5"/>
  <c r="BH200" i="5"/>
  <c r="BG200" i="5"/>
  <c r="BE200" i="5"/>
  <c r="T200" i="5"/>
  <c r="T199" i="5" s="1"/>
  <c r="R200" i="5"/>
  <c r="R199" i="5"/>
  <c r="P200" i="5"/>
  <c r="P199" i="5"/>
  <c r="BI198" i="5"/>
  <c r="BH198" i="5"/>
  <c r="BG198" i="5"/>
  <c r="BE198" i="5"/>
  <c r="T198" i="5"/>
  <c r="R198" i="5"/>
  <c r="P198" i="5"/>
  <c r="BI197" i="5"/>
  <c r="BH197" i="5"/>
  <c r="BG197" i="5"/>
  <c r="BE197" i="5"/>
  <c r="T197" i="5"/>
  <c r="R197" i="5"/>
  <c r="P197" i="5"/>
  <c r="BI195" i="5"/>
  <c r="BH195" i="5"/>
  <c r="BG195" i="5"/>
  <c r="BE195" i="5"/>
  <c r="T195" i="5"/>
  <c r="R195" i="5"/>
  <c r="P195" i="5"/>
  <c r="BI194" i="5"/>
  <c r="BH194" i="5"/>
  <c r="BG194" i="5"/>
  <c r="BE194" i="5"/>
  <c r="T194" i="5"/>
  <c r="R194" i="5"/>
  <c r="P194" i="5"/>
  <c r="BI193" i="5"/>
  <c r="BH193" i="5"/>
  <c r="BG193" i="5"/>
  <c r="BE193" i="5"/>
  <c r="T193" i="5"/>
  <c r="R193" i="5"/>
  <c r="P193" i="5"/>
  <c r="BI192" i="5"/>
  <c r="BH192" i="5"/>
  <c r="BG192" i="5"/>
  <c r="BE192" i="5"/>
  <c r="T192" i="5"/>
  <c r="R192" i="5"/>
  <c r="P192" i="5"/>
  <c r="BI191" i="5"/>
  <c r="BH191" i="5"/>
  <c r="BG191" i="5"/>
  <c r="BE191" i="5"/>
  <c r="T191" i="5"/>
  <c r="R191" i="5"/>
  <c r="P191" i="5"/>
  <c r="BI190" i="5"/>
  <c r="BH190" i="5"/>
  <c r="BG190" i="5"/>
  <c r="BE190" i="5"/>
  <c r="T190" i="5"/>
  <c r="R190" i="5"/>
  <c r="P190" i="5"/>
  <c r="BI189" i="5"/>
  <c r="BH189" i="5"/>
  <c r="BG189" i="5"/>
  <c r="BE189" i="5"/>
  <c r="T189" i="5"/>
  <c r="R189" i="5"/>
  <c r="P189" i="5"/>
  <c r="BI188" i="5"/>
  <c r="BH188" i="5"/>
  <c r="BG188" i="5"/>
  <c r="BE188" i="5"/>
  <c r="T188" i="5"/>
  <c r="R188" i="5"/>
  <c r="P188" i="5"/>
  <c r="BI187" i="5"/>
  <c r="BH187" i="5"/>
  <c r="BG187" i="5"/>
  <c r="BE187" i="5"/>
  <c r="T187" i="5"/>
  <c r="R187" i="5"/>
  <c r="P187" i="5"/>
  <c r="BI186" i="5"/>
  <c r="BH186" i="5"/>
  <c r="BG186" i="5"/>
  <c r="BE186" i="5"/>
  <c r="T186" i="5"/>
  <c r="R186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7" i="5"/>
  <c r="BH167" i="5"/>
  <c r="BG167" i="5"/>
  <c r="BE167" i="5"/>
  <c r="T167" i="5"/>
  <c r="T166" i="5" s="1"/>
  <c r="R167" i="5"/>
  <c r="R166" i="5"/>
  <c r="P167" i="5"/>
  <c r="P166" i="5" s="1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J130" i="5"/>
  <c r="J129" i="5"/>
  <c r="F127" i="5"/>
  <c r="E125" i="5"/>
  <c r="J92" i="5"/>
  <c r="J91" i="5"/>
  <c r="F89" i="5"/>
  <c r="E87" i="5"/>
  <c r="J18" i="5"/>
  <c r="E18" i="5"/>
  <c r="F92" i="5" s="1"/>
  <c r="J17" i="5"/>
  <c r="J15" i="5"/>
  <c r="E15" i="5"/>
  <c r="F129" i="5" s="1"/>
  <c r="J14" i="5"/>
  <c r="J12" i="5"/>
  <c r="J127" i="5" s="1"/>
  <c r="E7" i="5"/>
  <c r="E85" i="5"/>
  <c r="J37" i="4"/>
  <c r="J36" i="4"/>
  <c r="AY97" i="1" s="1"/>
  <c r="J35" i="4"/>
  <c r="AX97" i="1"/>
  <c r="BI211" i="4"/>
  <c r="BH211" i="4"/>
  <c r="BG211" i="4"/>
  <c r="BE211" i="4"/>
  <c r="T211" i="4"/>
  <c r="T210" i="4" s="1"/>
  <c r="R211" i="4"/>
  <c r="R210" i="4"/>
  <c r="P211" i="4"/>
  <c r="P210" i="4" s="1"/>
  <c r="BI209" i="4"/>
  <c r="BH209" i="4"/>
  <c r="BG209" i="4"/>
  <c r="BE209" i="4"/>
  <c r="T209" i="4"/>
  <c r="T208" i="4"/>
  <c r="R209" i="4"/>
  <c r="R208" i="4" s="1"/>
  <c r="P209" i="4"/>
  <c r="P208" i="4"/>
  <c r="BI207" i="4"/>
  <c r="BH207" i="4"/>
  <c r="BG207" i="4"/>
  <c r="BE207" i="4"/>
  <c r="T207" i="4"/>
  <c r="R207" i="4"/>
  <c r="P207" i="4"/>
  <c r="BI206" i="4"/>
  <c r="BH206" i="4"/>
  <c r="BG206" i="4"/>
  <c r="BE206" i="4"/>
  <c r="T206" i="4"/>
  <c r="R206" i="4"/>
  <c r="P206" i="4"/>
  <c r="BI204" i="4"/>
  <c r="BH204" i="4"/>
  <c r="BG204" i="4"/>
  <c r="BE204" i="4"/>
  <c r="T204" i="4"/>
  <c r="T203" i="4"/>
  <c r="R204" i="4"/>
  <c r="R203" i="4" s="1"/>
  <c r="P204" i="4"/>
  <c r="P203" i="4"/>
  <c r="BI202" i="4"/>
  <c r="BH202" i="4"/>
  <c r="BG202" i="4"/>
  <c r="BE202" i="4"/>
  <c r="T202" i="4"/>
  <c r="R202" i="4"/>
  <c r="P202" i="4"/>
  <c r="BI201" i="4"/>
  <c r="BH201" i="4"/>
  <c r="BG201" i="4"/>
  <c r="BE201" i="4"/>
  <c r="T201" i="4"/>
  <c r="R201" i="4"/>
  <c r="P201" i="4"/>
  <c r="BI199" i="4"/>
  <c r="BH199" i="4"/>
  <c r="BG199" i="4"/>
  <c r="BE199" i="4"/>
  <c r="T199" i="4"/>
  <c r="R199" i="4"/>
  <c r="P199" i="4"/>
  <c r="BI198" i="4"/>
  <c r="BH198" i="4"/>
  <c r="BG198" i="4"/>
  <c r="BE198" i="4"/>
  <c r="T198" i="4"/>
  <c r="R198" i="4"/>
  <c r="P198" i="4"/>
  <c r="BI197" i="4"/>
  <c r="BH197" i="4"/>
  <c r="BG197" i="4"/>
  <c r="BE197" i="4"/>
  <c r="T197" i="4"/>
  <c r="R197" i="4"/>
  <c r="P197" i="4"/>
  <c r="BI196" i="4"/>
  <c r="BH196" i="4"/>
  <c r="BG196" i="4"/>
  <c r="BE196" i="4"/>
  <c r="T196" i="4"/>
  <c r="R196" i="4"/>
  <c r="P196" i="4"/>
  <c r="BI194" i="4"/>
  <c r="BH194" i="4"/>
  <c r="BG194" i="4"/>
  <c r="BE194" i="4"/>
  <c r="T194" i="4"/>
  <c r="R194" i="4"/>
  <c r="P194" i="4"/>
  <c r="BI193" i="4"/>
  <c r="BH193" i="4"/>
  <c r="BG193" i="4"/>
  <c r="BE193" i="4"/>
  <c r="T193" i="4"/>
  <c r="R193" i="4"/>
  <c r="P193" i="4"/>
  <c r="BI192" i="4"/>
  <c r="BH192" i="4"/>
  <c r="BG192" i="4"/>
  <c r="BE192" i="4"/>
  <c r="T192" i="4"/>
  <c r="R192" i="4"/>
  <c r="P192" i="4"/>
  <c r="BI191" i="4"/>
  <c r="BH191" i="4"/>
  <c r="BG191" i="4"/>
  <c r="BE191" i="4"/>
  <c r="T191" i="4"/>
  <c r="R191" i="4"/>
  <c r="P191" i="4"/>
  <c r="BI190" i="4"/>
  <c r="BH190" i="4"/>
  <c r="BG190" i="4"/>
  <c r="BE190" i="4"/>
  <c r="T190" i="4"/>
  <c r="R190" i="4"/>
  <c r="P190" i="4"/>
  <c r="BI189" i="4"/>
  <c r="BH189" i="4"/>
  <c r="BG189" i="4"/>
  <c r="BE189" i="4"/>
  <c r="T189" i="4"/>
  <c r="R189" i="4"/>
  <c r="P189" i="4"/>
  <c r="BI188" i="4"/>
  <c r="BH188" i="4"/>
  <c r="BG188" i="4"/>
  <c r="BE188" i="4"/>
  <c r="T188" i="4"/>
  <c r="R188" i="4"/>
  <c r="P188" i="4"/>
  <c r="BI187" i="4"/>
  <c r="BH187" i="4"/>
  <c r="BG187" i="4"/>
  <c r="BE187" i="4"/>
  <c r="T187" i="4"/>
  <c r="R187" i="4"/>
  <c r="P187" i="4"/>
  <c r="BI186" i="4"/>
  <c r="BH186" i="4"/>
  <c r="BG186" i="4"/>
  <c r="BE186" i="4"/>
  <c r="T186" i="4"/>
  <c r="R186" i="4"/>
  <c r="P186" i="4"/>
  <c r="BI185" i="4"/>
  <c r="BH185" i="4"/>
  <c r="BG185" i="4"/>
  <c r="BE185" i="4"/>
  <c r="T185" i="4"/>
  <c r="R185" i="4"/>
  <c r="P185" i="4"/>
  <c r="BI184" i="4"/>
  <c r="BH184" i="4"/>
  <c r="BG184" i="4"/>
  <c r="BE184" i="4"/>
  <c r="T184" i="4"/>
  <c r="R184" i="4"/>
  <c r="P184" i="4"/>
  <c r="BI183" i="4"/>
  <c r="BH183" i="4"/>
  <c r="BG183" i="4"/>
  <c r="BE183" i="4"/>
  <c r="T183" i="4"/>
  <c r="R183" i="4"/>
  <c r="P183" i="4"/>
  <c r="BI182" i="4"/>
  <c r="BH182" i="4"/>
  <c r="BG182" i="4"/>
  <c r="BE182" i="4"/>
  <c r="T182" i="4"/>
  <c r="R182" i="4"/>
  <c r="P182" i="4"/>
  <c r="BI181" i="4"/>
  <c r="BH181" i="4"/>
  <c r="BG181" i="4"/>
  <c r="BE181" i="4"/>
  <c r="T181" i="4"/>
  <c r="R181" i="4"/>
  <c r="P181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8" i="4"/>
  <c r="BH178" i="4"/>
  <c r="BG178" i="4"/>
  <c r="BE178" i="4"/>
  <c r="T178" i="4"/>
  <c r="R178" i="4"/>
  <c r="P178" i="4"/>
  <c r="BI177" i="4"/>
  <c r="BH177" i="4"/>
  <c r="BG177" i="4"/>
  <c r="BE177" i="4"/>
  <c r="T177" i="4"/>
  <c r="R177" i="4"/>
  <c r="P177" i="4"/>
  <c r="BI176" i="4"/>
  <c r="BH176" i="4"/>
  <c r="BG176" i="4"/>
  <c r="BE176" i="4"/>
  <c r="T176" i="4"/>
  <c r="R176" i="4"/>
  <c r="P176" i="4"/>
  <c r="BI175" i="4"/>
  <c r="BH175" i="4"/>
  <c r="BG175" i="4"/>
  <c r="BE175" i="4"/>
  <c r="T175" i="4"/>
  <c r="R175" i="4"/>
  <c r="P175" i="4"/>
  <c r="BI174" i="4"/>
  <c r="BH174" i="4"/>
  <c r="BG174" i="4"/>
  <c r="BE174" i="4"/>
  <c r="T174" i="4"/>
  <c r="R174" i="4"/>
  <c r="P174" i="4"/>
  <c r="BI172" i="4"/>
  <c r="BH172" i="4"/>
  <c r="BG172" i="4"/>
  <c r="BE172" i="4"/>
  <c r="T172" i="4"/>
  <c r="R172" i="4"/>
  <c r="P172" i="4"/>
  <c r="BI171" i="4"/>
  <c r="BH171" i="4"/>
  <c r="BG171" i="4"/>
  <c r="BE171" i="4"/>
  <c r="T171" i="4"/>
  <c r="R171" i="4"/>
  <c r="P171" i="4"/>
  <c r="BI170" i="4"/>
  <c r="BH170" i="4"/>
  <c r="BG170" i="4"/>
  <c r="BE170" i="4"/>
  <c r="T170" i="4"/>
  <c r="R170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T144" i="4" s="1"/>
  <c r="R145" i="4"/>
  <c r="R144" i="4"/>
  <c r="P145" i="4"/>
  <c r="P144" i="4" s="1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5" i="4"/>
  <c r="BH135" i="4"/>
  <c r="BG135" i="4"/>
  <c r="BE135" i="4"/>
  <c r="T135" i="4"/>
  <c r="T134" i="4"/>
  <c r="R135" i="4"/>
  <c r="R134" i="4"/>
  <c r="P135" i="4"/>
  <c r="P134" i="4"/>
  <c r="J129" i="4"/>
  <c r="J128" i="4"/>
  <c r="F126" i="4"/>
  <c r="E124" i="4"/>
  <c r="J92" i="4"/>
  <c r="J91" i="4"/>
  <c r="F89" i="4"/>
  <c r="E87" i="4"/>
  <c r="J18" i="4"/>
  <c r="E18" i="4"/>
  <c r="F129" i="4"/>
  <c r="J17" i="4"/>
  <c r="J15" i="4"/>
  <c r="E15" i="4"/>
  <c r="F128" i="4"/>
  <c r="J14" i="4"/>
  <c r="J12" i="4"/>
  <c r="J126" i="4"/>
  <c r="E7" i="4"/>
  <c r="E122" i="4"/>
  <c r="J37" i="3"/>
  <c r="J36" i="3"/>
  <c r="AY96" i="1"/>
  <c r="J35" i="3"/>
  <c r="AX96" i="1" s="1"/>
  <c r="BI171" i="3"/>
  <c r="BH171" i="3"/>
  <c r="BG171" i="3"/>
  <c r="BE171" i="3"/>
  <c r="T171" i="3"/>
  <c r="T170" i="3"/>
  <c r="R171" i="3"/>
  <c r="R170" i="3" s="1"/>
  <c r="P171" i="3"/>
  <c r="P170" i="3"/>
  <c r="BI169" i="3"/>
  <c r="BH169" i="3"/>
  <c r="BG169" i="3"/>
  <c r="BE169" i="3"/>
  <c r="T169" i="3"/>
  <c r="T168" i="3" s="1"/>
  <c r="R169" i="3"/>
  <c r="R168" i="3"/>
  <c r="P169" i="3"/>
  <c r="P168" i="3" s="1"/>
  <c r="BI167" i="3"/>
  <c r="BH167" i="3"/>
  <c r="BG167" i="3"/>
  <c r="BE167" i="3"/>
  <c r="T167" i="3"/>
  <c r="T166" i="3"/>
  <c r="R167" i="3"/>
  <c r="R166" i="3" s="1"/>
  <c r="P167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R145" i="3"/>
  <c r="P145" i="3"/>
  <c r="BI142" i="3"/>
  <c r="BH142" i="3"/>
  <c r="BG142" i="3"/>
  <c r="BE142" i="3"/>
  <c r="T142" i="3"/>
  <c r="T141" i="3"/>
  <c r="R142" i="3"/>
  <c r="R141" i="3" s="1"/>
  <c r="P142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J125" i="3"/>
  <c r="J124" i="3"/>
  <c r="F122" i="3"/>
  <c r="E120" i="3"/>
  <c r="J92" i="3"/>
  <c r="J91" i="3"/>
  <c r="F89" i="3"/>
  <c r="E87" i="3"/>
  <c r="J18" i="3"/>
  <c r="E18" i="3"/>
  <c r="F92" i="3" s="1"/>
  <c r="J17" i="3"/>
  <c r="J15" i="3"/>
  <c r="E15" i="3"/>
  <c r="F91" i="3" s="1"/>
  <c r="J14" i="3"/>
  <c r="J12" i="3"/>
  <c r="J89" i="3"/>
  <c r="E7" i="3"/>
  <c r="E85" i="3"/>
  <c r="J37" i="2"/>
  <c r="J36" i="2"/>
  <c r="AY95" i="1" s="1"/>
  <c r="J35" i="2"/>
  <c r="AX95" i="1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08" i="2"/>
  <c r="BH208" i="2"/>
  <c r="BG208" i="2"/>
  <c r="BE208" i="2"/>
  <c r="T208" i="2"/>
  <c r="T207" i="2" s="1"/>
  <c r="R208" i="2"/>
  <c r="R207" i="2"/>
  <c r="P208" i="2"/>
  <c r="P207" i="2" s="1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J131" i="2"/>
  <c r="J130" i="2"/>
  <c r="F130" i="2"/>
  <c r="F128" i="2"/>
  <c r="E126" i="2"/>
  <c r="J92" i="2"/>
  <c r="J91" i="2"/>
  <c r="F91" i="2"/>
  <c r="F89" i="2"/>
  <c r="E87" i="2"/>
  <c r="J18" i="2"/>
  <c r="E18" i="2"/>
  <c r="F92" i="2"/>
  <c r="J17" i="2"/>
  <c r="J12" i="2"/>
  <c r="J128" i="2" s="1"/>
  <c r="E7" i="2"/>
  <c r="E124" i="2"/>
  <c r="L90" i="1"/>
  <c r="AM90" i="1"/>
  <c r="AM89" i="1"/>
  <c r="L89" i="1"/>
  <c r="AM87" i="1"/>
  <c r="L87" i="1"/>
  <c r="L85" i="1"/>
  <c r="L84" i="1"/>
  <c r="BK243" i="6"/>
  <c r="BK241" i="6"/>
  <c r="J240" i="6"/>
  <c r="J238" i="6"/>
  <c r="J237" i="6"/>
  <c r="J236" i="6"/>
  <c r="BK235" i="6"/>
  <c r="J233" i="6"/>
  <c r="BK232" i="6"/>
  <c r="BK230" i="6"/>
  <c r="J228" i="6"/>
  <c r="BK227" i="6"/>
  <c r="BK225" i="6"/>
  <c r="J224" i="6"/>
  <c r="J223" i="6"/>
  <c r="BK221" i="6"/>
  <c r="BK215" i="6"/>
  <c r="BK212" i="6"/>
  <c r="BK210" i="6"/>
  <c r="J205" i="6"/>
  <c r="BK203" i="6"/>
  <c r="BK201" i="6"/>
  <c r="J200" i="6"/>
  <c r="J196" i="6"/>
  <c r="BK193" i="6"/>
  <c r="J192" i="6"/>
  <c r="BK190" i="6"/>
  <c r="J189" i="6"/>
  <c r="J186" i="6"/>
  <c r="J183" i="6"/>
  <c r="BK180" i="6"/>
  <c r="J174" i="6"/>
  <c r="BK171" i="6"/>
  <c r="BK170" i="6"/>
  <c r="J167" i="6"/>
  <c r="J164" i="6"/>
  <c r="J160" i="6"/>
  <c r="J158" i="6"/>
  <c r="BK157" i="6"/>
  <c r="BK154" i="6"/>
  <c r="J148" i="6"/>
  <c r="BK139" i="6"/>
  <c r="J137" i="6"/>
  <c r="J134" i="6"/>
  <c r="J131" i="6"/>
  <c r="J129" i="6"/>
  <c r="J128" i="6"/>
  <c r="J222" i="5"/>
  <c r="BK216" i="5"/>
  <c r="BK215" i="5"/>
  <c r="J176" i="5"/>
  <c r="J175" i="5"/>
  <c r="BK167" i="5"/>
  <c r="J164" i="5"/>
  <c r="BK163" i="5"/>
  <c r="J162" i="5"/>
  <c r="BK154" i="5"/>
  <c r="BK152" i="5"/>
  <c r="J148" i="5"/>
  <c r="J147" i="5"/>
  <c r="BK144" i="5"/>
  <c r="BK211" i="4"/>
  <c r="J207" i="4"/>
  <c r="BK204" i="4"/>
  <c r="J202" i="4"/>
  <c r="J201" i="4"/>
  <c r="J199" i="4"/>
  <c r="BK198" i="4"/>
  <c r="BK194" i="4"/>
  <c r="J192" i="4"/>
  <c r="BK191" i="4"/>
  <c r="J188" i="4"/>
  <c r="J187" i="4"/>
  <c r="BK186" i="4"/>
  <c r="BK183" i="4"/>
  <c r="J180" i="4"/>
  <c r="BK177" i="4"/>
  <c r="BK166" i="4"/>
  <c r="BK165" i="4"/>
  <c r="BK162" i="4"/>
  <c r="BK157" i="4"/>
  <c r="J151" i="4"/>
  <c r="J150" i="4"/>
  <c r="BK149" i="4"/>
  <c r="BK142" i="4"/>
  <c r="J137" i="4"/>
  <c r="BK135" i="4"/>
  <c r="BK169" i="3"/>
  <c r="BK165" i="3"/>
  <c r="J161" i="3"/>
  <c r="J159" i="3"/>
  <c r="BK154" i="3"/>
  <c r="BK150" i="3"/>
  <c r="J149" i="3"/>
  <c r="J146" i="3"/>
  <c r="BK139" i="3"/>
  <c r="J137" i="3"/>
  <c r="J134" i="3"/>
  <c r="J132" i="3"/>
  <c r="BK258" i="2"/>
  <c r="BK255" i="2"/>
  <c r="BK254" i="2"/>
  <c r="J235" i="2"/>
  <c r="J233" i="2"/>
  <c r="BK230" i="2"/>
  <c r="BK226" i="2"/>
  <c r="J224" i="2"/>
  <c r="BK223" i="2"/>
  <c r="J215" i="2"/>
  <c r="J213" i="2"/>
  <c r="J212" i="2"/>
  <c r="J199" i="2"/>
  <c r="BK198" i="2"/>
  <c r="BK195" i="2"/>
  <c r="BK194" i="2"/>
  <c r="J192" i="2"/>
  <c r="BK190" i="2"/>
  <c r="BK189" i="2"/>
  <c r="J186" i="2"/>
  <c r="BK185" i="2"/>
  <c r="J184" i="2"/>
  <c r="J181" i="2"/>
  <c r="BK178" i="2"/>
  <c r="BK170" i="2"/>
  <c r="J166" i="2"/>
  <c r="BK160" i="2"/>
  <c r="J157" i="2"/>
  <c r="BK155" i="2"/>
  <c r="BK154" i="2"/>
  <c r="J152" i="2"/>
  <c r="J147" i="2"/>
  <c r="J145" i="2"/>
  <c r="BK143" i="2"/>
  <c r="BK256" i="6"/>
  <c r="J255" i="6"/>
  <c r="BK254" i="6"/>
  <c r="J254" i="6"/>
  <c r="BK253" i="6"/>
  <c r="J250" i="6"/>
  <c r="BK249" i="6"/>
  <c r="J247" i="6"/>
  <c r="BK245" i="6"/>
  <c r="J243" i="6"/>
  <c r="J242" i="6"/>
  <c r="BK239" i="6"/>
  <c r="BK237" i="6"/>
  <c r="BK236" i="6"/>
  <c r="J235" i="6"/>
  <c r="BK234" i="6"/>
  <c r="BK228" i="6"/>
  <c r="J227" i="6"/>
  <c r="BK219" i="6"/>
  <c r="BK217" i="6"/>
  <c r="BK213" i="6"/>
  <c r="J210" i="6"/>
  <c r="BK209" i="6"/>
  <c r="J209" i="6"/>
  <c r="BK207" i="6"/>
  <c r="J206" i="6"/>
  <c r="BK202" i="6"/>
  <c r="J201" i="6"/>
  <c r="BK199" i="6"/>
  <c r="J193" i="6"/>
  <c r="BK188" i="6"/>
  <c r="BK186" i="6"/>
  <c r="BK183" i="6"/>
  <c r="BK182" i="6"/>
  <c r="BK181" i="6"/>
  <c r="J180" i="6"/>
  <c r="J177" i="6"/>
  <c r="BK176" i="6"/>
  <c r="BK174" i="6"/>
  <c r="BK173" i="6"/>
  <c r="BK168" i="6"/>
  <c r="J166" i="6"/>
  <c r="J165" i="6"/>
  <c r="J163" i="6"/>
  <c r="BK162" i="6"/>
  <c r="J161" i="6"/>
  <c r="BK159" i="6"/>
  <c r="J157" i="6"/>
  <c r="BK155" i="6"/>
  <c r="BK152" i="6"/>
  <c r="J150" i="6"/>
  <c r="BK149" i="6"/>
  <c r="BK147" i="6"/>
  <c r="BK146" i="6"/>
  <c r="J145" i="6"/>
  <c r="BK144" i="6"/>
  <c r="BK141" i="6"/>
  <c r="J140" i="6"/>
  <c r="J138" i="6"/>
  <c r="J136" i="6"/>
  <c r="BK135" i="6"/>
  <c r="BK132" i="6"/>
  <c r="BK227" i="5"/>
  <c r="BK226" i="5"/>
  <c r="J225" i="5"/>
  <c r="J220" i="5"/>
  <c r="J219" i="5"/>
  <c r="J214" i="5"/>
  <c r="J212" i="5"/>
  <c r="BK211" i="5"/>
  <c r="J210" i="5"/>
  <c r="BK208" i="5"/>
  <c r="BK203" i="5"/>
  <c r="J202" i="5"/>
  <c r="BK200" i="5"/>
  <c r="J194" i="5"/>
  <c r="BK190" i="5"/>
  <c r="J188" i="5"/>
  <c r="BK186" i="5"/>
  <c r="J183" i="5"/>
  <c r="BK181" i="5"/>
  <c r="J178" i="5"/>
  <c r="J177" i="5"/>
  <c r="BK174" i="5"/>
  <c r="BK173" i="5"/>
  <c r="BK170" i="5"/>
  <c r="BK160" i="5"/>
  <c r="J156" i="5"/>
  <c r="J154" i="5"/>
  <c r="BK153" i="5"/>
  <c r="BK143" i="5"/>
  <c r="J138" i="5"/>
  <c r="J137" i="5"/>
  <c r="BK197" i="4"/>
  <c r="J189" i="4"/>
  <c r="J184" i="4"/>
  <c r="J179" i="4"/>
  <c r="J175" i="4"/>
  <c r="J174" i="4"/>
  <c r="BK169" i="4"/>
  <c r="J165" i="4"/>
  <c r="BK164" i="4"/>
  <c r="J162" i="4"/>
  <c r="BK161" i="4"/>
  <c r="J157" i="4"/>
  <c r="J156" i="4"/>
  <c r="BK154" i="4"/>
  <c r="BK138" i="4"/>
  <c r="J171" i="3"/>
  <c r="J169" i="3"/>
  <c r="J165" i="3"/>
  <c r="J164" i="3"/>
  <c r="J163" i="3"/>
  <c r="BK158" i="3"/>
  <c r="J154" i="3"/>
  <c r="J151" i="3"/>
  <c r="J150" i="3"/>
  <c r="J147" i="3"/>
  <c r="BK146" i="3"/>
  <c r="BK142" i="3"/>
  <c r="BK140" i="3"/>
  <c r="J138" i="3"/>
  <c r="BK136" i="3"/>
  <c r="BK269" i="2"/>
  <c r="J268" i="2"/>
  <c r="J266" i="2"/>
  <c r="BK265" i="2"/>
  <c r="BK262" i="2"/>
  <c r="J261" i="2"/>
  <c r="J258" i="2"/>
  <c r="BK250" i="2"/>
  <c r="BK248" i="2"/>
  <c r="J244" i="2"/>
  <c r="J243" i="2"/>
  <c r="BK238" i="2"/>
  <c r="J234" i="2"/>
  <c r="J232" i="2"/>
  <c r="J231" i="2"/>
  <c r="J230" i="2"/>
  <c r="J229" i="2"/>
  <c r="J228" i="2"/>
  <c r="J221" i="2"/>
  <c r="J217" i="2"/>
  <c r="J216" i="2"/>
  <c r="BK212" i="2"/>
  <c r="BK208" i="2"/>
  <c r="BK206" i="2"/>
  <c r="BK204" i="2"/>
  <c r="BK202" i="2"/>
  <c r="BK201" i="2"/>
  <c r="J196" i="2"/>
  <c r="J193" i="2"/>
  <c r="BK188" i="2"/>
  <c r="BK187" i="2"/>
  <c r="J185" i="2"/>
  <c r="BK184" i="2"/>
  <c r="BK180" i="2"/>
  <c r="J179" i="2"/>
  <c r="J177" i="2"/>
  <c r="J175" i="2"/>
  <c r="J173" i="2"/>
  <c r="BK172" i="2"/>
  <c r="BK169" i="2"/>
  <c r="J167" i="2"/>
  <c r="BK164" i="2"/>
  <c r="BK162" i="2"/>
  <c r="J156" i="2"/>
  <c r="J155" i="2"/>
  <c r="BK150" i="2"/>
  <c r="BK148" i="2"/>
  <c r="J144" i="2"/>
  <c r="BK142" i="2"/>
  <c r="J140" i="2"/>
  <c r="BK139" i="2"/>
  <c r="AS94" i="1"/>
  <c r="BK231" i="6"/>
  <c r="J229" i="6"/>
  <c r="BK224" i="6"/>
  <c r="J222" i="6"/>
  <c r="J220" i="6"/>
  <c r="J218" i="6"/>
  <c r="J215" i="6"/>
  <c r="BK214" i="6"/>
  <c r="J213" i="6"/>
  <c r="BK208" i="6"/>
  <c r="BK206" i="6"/>
  <c r="BK200" i="6"/>
  <c r="BK198" i="6"/>
  <c r="BK196" i="6"/>
  <c r="BK195" i="6"/>
  <c r="J194" i="6"/>
  <c r="BK192" i="6"/>
  <c r="J188" i="6"/>
  <c r="J187" i="6"/>
  <c r="BK185" i="6"/>
  <c r="J184" i="6"/>
  <c r="J181" i="6"/>
  <c r="BK179" i="6"/>
  <c r="J178" i="6"/>
  <c r="BK177" i="6"/>
  <c r="J173" i="6"/>
  <c r="BK172" i="6"/>
  <c r="J170" i="6"/>
  <c r="BK169" i="6"/>
  <c r="BK167" i="6"/>
  <c r="BK164" i="6"/>
  <c r="BK161" i="6"/>
  <c r="J152" i="6"/>
  <c r="J149" i="6"/>
  <c r="BK140" i="6"/>
  <c r="BK138" i="6"/>
  <c r="BK136" i="6"/>
  <c r="BK134" i="6"/>
  <c r="BK133" i="6"/>
  <c r="BK130" i="6"/>
  <c r="BK129" i="6"/>
  <c r="BK128" i="6"/>
  <c r="BK225" i="5"/>
  <c r="J223" i="5"/>
  <c r="BK222" i="5"/>
  <c r="BK219" i="5"/>
  <c r="BK217" i="5"/>
  <c r="J216" i="5"/>
  <c r="BK214" i="5"/>
  <c r="J213" i="5"/>
  <c r="J211" i="5"/>
  <c r="BK209" i="5"/>
  <c r="J208" i="5"/>
  <c r="BK202" i="5"/>
  <c r="J197" i="5"/>
  <c r="BK193" i="5"/>
  <c r="J192" i="5"/>
  <c r="BK191" i="5"/>
  <c r="J190" i="5"/>
  <c r="BK187" i="5"/>
  <c r="J186" i="5"/>
  <c r="BK184" i="5"/>
  <c r="J182" i="5"/>
  <c r="BK180" i="5"/>
  <c r="BK177" i="5"/>
  <c r="BK176" i="5"/>
  <c r="J174" i="5"/>
  <c r="J173" i="5"/>
  <c r="J171" i="5"/>
  <c r="J165" i="5"/>
  <c r="J163" i="5"/>
  <c r="BK161" i="5"/>
  <c r="J160" i="5"/>
  <c r="J153" i="5"/>
  <c r="J152" i="5"/>
  <c r="BK150" i="5"/>
  <c r="J149" i="5"/>
  <c r="J144" i="5"/>
  <c r="BK141" i="5"/>
  <c r="J140" i="5"/>
  <c r="BK138" i="5"/>
  <c r="BK137" i="5"/>
  <c r="J136" i="5"/>
  <c r="BK209" i="4"/>
  <c r="BK206" i="4"/>
  <c r="BK201" i="4"/>
  <c r="J197" i="4"/>
  <c r="BK196" i="4"/>
  <c r="BK193" i="4"/>
  <c r="J191" i="4"/>
  <c r="BK187" i="4"/>
  <c r="J186" i="4"/>
  <c r="J185" i="4"/>
  <c r="BK181" i="4"/>
  <c r="BK180" i="4"/>
  <c r="J178" i="4"/>
  <c r="J177" i="4"/>
  <c r="BK176" i="4"/>
  <c r="BK175" i="4"/>
  <c r="J171" i="4"/>
  <c r="J166" i="4"/>
  <c r="J161" i="4"/>
  <c r="J158" i="4"/>
  <c r="J155" i="4"/>
  <c r="J154" i="4"/>
  <c r="J152" i="4"/>
  <c r="J149" i="4"/>
  <c r="J148" i="4"/>
  <c r="J145" i="4"/>
  <c r="J141" i="4"/>
  <c r="BK139" i="4"/>
  <c r="J138" i="4"/>
  <c r="J167" i="3"/>
  <c r="BK161" i="3"/>
  <c r="BK159" i="3"/>
  <c r="J156" i="3"/>
  <c r="BK155" i="3"/>
  <c r="BK147" i="3"/>
  <c r="J145" i="3"/>
  <c r="J140" i="3"/>
  <c r="BK138" i="3"/>
  <c r="BK135" i="3"/>
  <c r="BK131" i="3"/>
  <c r="BK268" i="2"/>
  <c r="J265" i="2"/>
  <c r="J263" i="2"/>
  <c r="J262" i="2"/>
  <c r="J257" i="2"/>
  <c r="J254" i="2"/>
  <c r="BK252" i="2"/>
  <c r="J247" i="2"/>
  <c r="BK245" i="2"/>
  <c r="BK242" i="2"/>
  <c r="BK240" i="2"/>
  <c r="J236" i="2"/>
  <c r="BK235" i="2"/>
  <c r="BK231" i="2"/>
  <c r="J222" i="2"/>
  <c r="BK220" i="2"/>
  <c r="J218" i="2"/>
  <c r="BK213" i="2"/>
  <c r="BK203" i="2"/>
  <c r="BK200" i="2"/>
  <c r="BK197" i="2"/>
  <c r="J194" i="2"/>
  <c r="J190" i="2"/>
  <c r="J189" i="2"/>
  <c r="J187" i="2"/>
  <c r="J183" i="2"/>
  <c r="BK182" i="2"/>
  <c r="BK179" i="2"/>
  <c r="J176" i="2"/>
  <c r="J174" i="2"/>
  <c r="J171" i="2"/>
  <c r="BK166" i="2"/>
  <c r="BK165" i="2"/>
  <c r="J164" i="2"/>
  <c r="J160" i="2"/>
  <c r="BK158" i="2"/>
  <c r="J153" i="2"/>
  <c r="J151" i="2"/>
  <c r="J150" i="2"/>
  <c r="J146" i="2"/>
  <c r="BK144" i="2"/>
  <c r="J142" i="2"/>
  <c r="J139" i="2"/>
  <c r="J138" i="2"/>
  <c r="BK137" i="2"/>
  <c r="J256" i="6"/>
  <c r="BK255" i="6"/>
  <c r="J253" i="6"/>
  <c r="BK250" i="6"/>
  <c r="J249" i="6"/>
  <c r="BK247" i="6"/>
  <c r="J245" i="6"/>
  <c r="BK242" i="6"/>
  <c r="J241" i="6"/>
  <c r="BK240" i="6"/>
  <c r="J239" i="6"/>
  <c r="BK238" i="6"/>
  <c r="J234" i="6"/>
  <c r="BK233" i="6"/>
  <c r="J232" i="6"/>
  <c r="J231" i="6"/>
  <c r="J226" i="6"/>
  <c r="BK223" i="6"/>
  <c r="J221" i="6"/>
  <c r="J219" i="6"/>
  <c r="J217" i="6"/>
  <c r="BK216" i="6"/>
  <c r="J212" i="6"/>
  <c r="J211" i="6"/>
  <c r="J208" i="6"/>
  <c r="BK205" i="6"/>
  <c r="J204" i="6"/>
  <c r="J203" i="6"/>
  <c r="J198" i="6"/>
  <c r="J197" i="6"/>
  <c r="J191" i="6"/>
  <c r="J190" i="6"/>
  <c r="BK178" i="6"/>
  <c r="J176" i="6"/>
  <c r="BK175" i="6"/>
  <c r="J171" i="6"/>
  <c r="J169" i="6"/>
  <c r="BK166" i="6"/>
  <c r="J162" i="6"/>
  <c r="J159" i="6"/>
  <c r="BK158" i="6"/>
  <c r="J156" i="6"/>
  <c r="J155" i="6"/>
  <c r="J153" i="6"/>
  <c r="J151" i="6"/>
  <c r="J147" i="6"/>
  <c r="BK145" i="6"/>
  <c r="J144" i="6"/>
  <c r="J139" i="6"/>
  <c r="BK137" i="6"/>
  <c r="BK131" i="6"/>
  <c r="J227" i="5"/>
  <c r="J226" i="5"/>
  <c r="BK223" i="5"/>
  <c r="BK221" i="5"/>
  <c r="BK218" i="5"/>
  <c r="J215" i="5"/>
  <c r="BK212" i="5"/>
  <c r="BK205" i="5"/>
  <c r="BK195" i="5"/>
  <c r="BK194" i="5"/>
  <c r="J193" i="5"/>
  <c r="BK192" i="5"/>
  <c r="J189" i="5"/>
  <c r="BK188" i="5"/>
  <c r="J185" i="5"/>
  <c r="J184" i="5"/>
  <c r="J181" i="5"/>
  <c r="J180" i="5"/>
  <c r="J179" i="5"/>
  <c r="BK178" i="5"/>
  <c r="BK171" i="5"/>
  <c r="BK165" i="5"/>
  <c r="BK164" i="5"/>
  <c r="BK159" i="5"/>
  <c r="BK157" i="5"/>
  <c r="J155" i="5"/>
  <c r="J151" i="5"/>
  <c r="BK148" i="5"/>
  <c r="BK145" i="5"/>
  <c r="BK140" i="5"/>
  <c r="J211" i="4"/>
  <c r="J209" i="4"/>
  <c r="J204" i="4"/>
  <c r="J196" i="4"/>
  <c r="J194" i="4"/>
  <c r="J190" i="4"/>
  <c r="BK189" i="4"/>
  <c r="BK185" i="4"/>
  <c r="J182" i="4"/>
  <c r="J181" i="4"/>
  <c r="BK178" i="4"/>
  <c r="BK174" i="4"/>
  <c r="J172" i="4"/>
  <c r="BK171" i="4"/>
  <c r="BK170" i="4"/>
  <c r="J168" i="4"/>
  <c r="J164" i="4"/>
  <c r="J163" i="4"/>
  <c r="J159" i="4"/>
  <c r="BK155" i="4"/>
  <c r="BK152" i="4"/>
  <c r="BK150" i="4"/>
  <c r="BK148" i="4"/>
  <c r="BK143" i="4"/>
  <c r="J142" i="4"/>
  <c r="BK141" i="4"/>
  <c r="J140" i="4"/>
  <c r="BK167" i="3"/>
  <c r="BK164" i="3"/>
  <c r="BK162" i="3"/>
  <c r="J158" i="3"/>
  <c r="J157" i="3"/>
  <c r="J155" i="3"/>
  <c r="BK152" i="3"/>
  <c r="BK151" i="3"/>
  <c r="J142" i="3"/>
  <c r="J139" i="3"/>
  <c r="J135" i="3"/>
  <c r="BK132" i="3"/>
  <c r="BK259" i="2"/>
  <c r="J253" i="2"/>
  <c r="BK249" i="2"/>
  <c r="J246" i="2"/>
  <c r="J245" i="2"/>
  <c r="BK244" i="2"/>
  <c r="J242" i="2"/>
  <c r="BK239" i="2"/>
  <c r="BK234" i="2"/>
  <c r="BK232" i="2"/>
  <c r="BK228" i="2"/>
  <c r="J226" i="2"/>
  <c r="J225" i="2"/>
  <c r="BK224" i="2"/>
  <c r="BK222" i="2"/>
  <c r="BK219" i="2"/>
  <c r="BK217" i="2"/>
  <c r="BK214" i="2"/>
  <c r="J211" i="2"/>
  <c r="BK205" i="2"/>
  <c r="J204" i="2"/>
  <c r="J202" i="2"/>
  <c r="J198" i="2"/>
  <c r="BK193" i="2"/>
  <c r="J188" i="2"/>
  <c r="BK186" i="2"/>
  <c r="J182" i="2"/>
  <c r="BK181" i="2"/>
  <c r="J180" i="2"/>
  <c r="BK177" i="2"/>
  <c r="BK175" i="2"/>
  <c r="BK173" i="2"/>
  <c r="BK171" i="2"/>
  <c r="J170" i="2"/>
  <c r="J165" i="2"/>
  <c r="J162" i="2"/>
  <c r="BK161" i="2"/>
  <c r="J158" i="2"/>
  <c r="BK157" i="2"/>
  <c r="BK156" i="2"/>
  <c r="BK153" i="2"/>
  <c r="BK151" i="2"/>
  <c r="BK147" i="2"/>
  <c r="BK145" i="2"/>
  <c r="J141" i="2"/>
  <c r="BK140" i="2"/>
  <c r="J137" i="2"/>
  <c r="J230" i="6"/>
  <c r="BK229" i="6"/>
  <c r="BK226" i="6"/>
  <c r="J225" i="6"/>
  <c r="BK222" i="6"/>
  <c r="BK220" i="6"/>
  <c r="BK218" i="6"/>
  <c r="J216" i="6"/>
  <c r="J214" i="6"/>
  <c r="BK211" i="6"/>
  <c r="J207" i="6"/>
  <c r="BK204" i="6"/>
  <c r="J202" i="6"/>
  <c r="J199" i="6"/>
  <c r="BK197" i="6"/>
  <c r="J195" i="6"/>
  <c r="BK194" i="6"/>
  <c r="BK191" i="6"/>
  <c r="BK189" i="6"/>
  <c r="BK187" i="6"/>
  <c r="J185" i="6"/>
  <c r="BK184" i="6"/>
  <c r="J182" i="6"/>
  <c r="J179" i="6"/>
  <c r="J175" i="6"/>
  <c r="J172" i="6"/>
  <c r="J168" i="6"/>
  <c r="BK165" i="6"/>
  <c r="BK163" i="6"/>
  <c r="BK160" i="6"/>
  <c r="BK156" i="6"/>
  <c r="J154" i="6"/>
  <c r="BK153" i="6"/>
  <c r="BK151" i="6"/>
  <c r="BK150" i="6"/>
  <c r="BK148" i="6"/>
  <c r="J146" i="6"/>
  <c r="J141" i="6"/>
  <c r="J135" i="6"/>
  <c r="J133" i="6"/>
  <c r="J132" i="6"/>
  <c r="J130" i="6"/>
  <c r="J221" i="5"/>
  <c r="BK220" i="5"/>
  <c r="J218" i="5"/>
  <c r="J217" i="5"/>
  <c r="BK213" i="5"/>
  <c r="BK210" i="5"/>
  <c r="J209" i="5"/>
  <c r="J205" i="5"/>
  <c r="J203" i="5"/>
  <c r="J200" i="5"/>
  <c r="BK198" i="5"/>
  <c r="J198" i="5"/>
  <c r="BK197" i="5"/>
  <c r="J195" i="5"/>
  <c r="J191" i="5"/>
  <c r="BK189" i="5"/>
  <c r="J187" i="5"/>
  <c r="BK185" i="5"/>
  <c r="BK183" i="5"/>
  <c r="BK182" i="5"/>
  <c r="BK179" i="5"/>
  <c r="BK175" i="5"/>
  <c r="J170" i="5"/>
  <c r="J167" i="5"/>
  <c r="BK162" i="5"/>
  <c r="J161" i="5"/>
  <c r="J159" i="5"/>
  <c r="J157" i="5"/>
  <c r="BK156" i="5"/>
  <c r="BK155" i="5"/>
  <c r="BK151" i="5"/>
  <c r="J150" i="5"/>
  <c r="BK149" i="5"/>
  <c r="BK147" i="5"/>
  <c r="J145" i="5"/>
  <c r="J143" i="5"/>
  <c r="J141" i="5"/>
  <c r="BK136" i="5"/>
  <c r="BK207" i="4"/>
  <c r="J206" i="4"/>
  <c r="BK202" i="4"/>
  <c r="BK199" i="4"/>
  <c r="J198" i="4"/>
  <c r="J193" i="4"/>
  <c r="BK192" i="4"/>
  <c r="BK190" i="4"/>
  <c r="BK188" i="4"/>
  <c r="BK184" i="4"/>
  <c r="J183" i="4"/>
  <c r="BK182" i="4"/>
  <c r="BK179" i="4"/>
  <c r="J176" i="4"/>
  <c r="BK172" i="4"/>
  <c r="J170" i="4"/>
  <c r="J169" i="4"/>
  <c r="BK168" i="4"/>
  <c r="BK163" i="4"/>
  <c r="BK159" i="4"/>
  <c r="BK158" i="4"/>
  <c r="BK156" i="4"/>
  <c r="BK151" i="4"/>
  <c r="BK145" i="4"/>
  <c r="J143" i="4"/>
  <c r="BK140" i="4"/>
  <c r="J139" i="4"/>
  <c r="BK137" i="4"/>
  <c r="J135" i="4"/>
  <c r="BK171" i="3"/>
  <c r="BK163" i="3"/>
  <c r="J162" i="3"/>
  <c r="BK157" i="3"/>
  <c r="BK156" i="3"/>
  <c r="J152" i="3"/>
  <c r="BK149" i="3"/>
  <c r="BK145" i="3"/>
  <c r="BK137" i="3"/>
  <c r="J136" i="3"/>
  <c r="BK134" i="3"/>
  <c r="J131" i="3"/>
  <c r="J269" i="2"/>
  <c r="BK266" i="2"/>
  <c r="BK263" i="2"/>
  <c r="BK261" i="2"/>
  <c r="J259" i="2"/>
  <c r="BK257" i="2"/>
  <c r="J255" i="2"/>
  <c r="BK253" i="2"/>
  <c r="J252" i="2"/>
  <c r="J250" i="2"/>
  <c r="J249" i="2"/>
  <c r="J248" i="2"/>
  <c r="BK247" i="2"/>
  <c r="BK246" i="2"/>
  <c r="BK243" i="2"/>
  <c r="J240" i="2"/>
  <c r="J239" i="2"/>
  <c r="J238" i="2"/>
  <c r="BK236" i="2"/>
  <c r="BK233" i="2"/>
  <c r="BK229" i="2"/>
  <c r="BK225" i="2"/>
  <c r="J223" i="2"/>
  <c r="BK221" i="2"/>
  <c r="J220" i="2"/>
  <c r="J219" i="2"/>
  <c r="BK218" i="2"/>
  <c r="BK216" i="2"/>
  <c r="BK215" i="2"/>
  <c r="J214" i="2"/>
  <c r="BK211" i="2"/>
  <c r="J208" i="2"/>
  <c r="J206" i="2"/>
  <c r="J205" i="2"/>
  <c r="J203" i="2"/>
  <c r="J201" i="2"/>
  <c r="J200" i="2"/>
  <c r="BK199" i="2"/>
  <c r="J197" i="2"/>
  <c r="BK196" i="2"/>
  <c r="J195" i="2"/>
  <c r="BK192" i="2"/>
  <c r="BK183" i="2"/>
  <c r="J178" i="2"/>
  <c r="BK176" i="2"/>
  <c r="BK174" i="2"/>
  <c r="J172" i="2"/>
  <c r="J169" i="2"/>
  <c r="BK167" i="2"/>
  <c r="J161" i="2"/>
  <c r="J154" i="2"/>
  <c r="BK152" i="2"/>
  <c r="J148" i="2"/>
  <c r="BK146" i="2"/>
  <c r="J143" i="2"/>
  <c r="BK141" i="2"/>
  <c r="BK138" i="2"/>
  <c r="T136" i="2" l="1"/>
  <c r="R159" i="2"/>
  <c r="P168" i="2"/>
  <c r="P191" i="2"/>
  <c r="P227" i="2"/>
  <c r="P237" i="2"/>
  <c r="P241" i="2"/>
  <c r="T251" i="2"/>
  <c r="T256" i="2"/>
  <c r="P264" i="2"/>
  <c r="P267" i="2"/>
  <c r="R130" i="3"/>
  <c r="T133" i="3"/>
  <c r="BK148" i="3"/>
  <c r="J148" i="3"/>
  <c r="J103" i="3" s="1"/>
  <c r="P153" i="3"/>
  <c r="R160" i="3"/>
  <c r="P136" i="4"/>
  <c r="P133" i="4" s="1"/>
  <c r="T147" i="4"/>
  <c r="T153" i="4"/>
  <c r="R160" i="4"/>
  <c r="P167" i="4"/>
  <c r="T167" i="4"/>
  <c r="T173" i="4"/>
  <c r="P195" i="4"/>
  <c r="BK200" i="4"/>
  <c r="J200" i="4"/>
  <c r="J108" i="4"/>
  <c r="P200" i="4"/>
  <c r="BK205" i="4"/>
  <c r="J205" i="4"/>
  <c r="J110" i="4"/>
  <c r="T205" i="4"/>
  <c r="BK135" i="5"/>
  <c r="P139" i="5"/>
  <c r="BK146" i="5"/>
  <c r="J146" i="5"/>
  <c r="J101" i="5" s="1"/>
  <c r="R158" i="5"/>
  <c r="BK169" i="5"/>
  <c r="J169" i="5"/>
  <c r="J105" i="5" s="1"/>
  <c r="R172" i="5"/>
  <c r="T196" i="5"/>
  <c r="R201" i="5"/>
  <c r="T207" i="5"/>
  <c r="T206" i="5"/>
  <c r="T143" i="6"/>
  <c r="T142" i="6"/>
  <c r="BK248" i="6"/>
  <c r="J248" i="6"/>
  <c r="J103" i="6"/>
  <c r="P248" i="6"/>
  <c r="P252" i="6"/>
  <c r="P251" i="6"/>
  <c r="R149" i="2"/>
  <c r="T159" i="2"/>
  <c r="R168" i="2"/>
  <c r="T191" i="2"/>
  <c r="R210" i="2"/>
  <c r="T227" i="2"/>
  <c r="BK241" i="2"/>
  <c r="J241" i="2"/>
  <c r="J109" i="2"/>
  <c r="R251" i="2"/>
  <c r="T260" i="2"/>
  <c r="R267" i="2"/>
  <c r="T130" i="3"/>
  <c r="T129" i="3"/>
  <c r="R144" i="3"/>
  <c r="T148" i="3"/>
  <c r="BK160" i="3"/>
  <c r="J160" i="3"/>
  <c r="J105" i="3" s="1"/>
  <c r="BK136" i="4"/>
  <c r="J136" i="4"/>
  <c r="J99" i="4"/>
  <c r="R136" i="4"/>
  <c r="R133" i="4"/>
  <c r="BK147" i="4"/>
  <c r="R147" i="4"/>
  <c r="P153" i="4"/>
  <c r="BK160" i="4"/>
  <c r="J160" i="4"/>
  <c r="J104" i="4"/>
  <c r="T160" i="4"/>
  <c r="BK173" i="4"/>
  <c r="J173" i="4"/>
  <c r="J106" i="4"/>
  <c r="R173" i="4"/>
  <c r="T195" i="4"/>
  <c r="R200" i="4"/>
  <c r="P205" i="4"/>
  <c r="R135" i="5"/>
  <c r="BK142" i="5"/>
  <c r="J142" i="5"/>
  <c r="J100" i="5"/>
  <c r="R146" i="5"/>
  <c r="T158" i="5"/>
  <c r="BK172" i="5"/>
  <c r="J172" i="5"/>
  <c r="J106" i="5" s="1"/>
  <c r="BK196" i="5"/>
  <c r="J196" i="5"/>
  <c r="J107" i="5"/>
  <c r="P201" i="5"/>
  <c r="R224" i="5"/>
  <c r="BK127" i="6"/>
  <c r="J127" i="6"/>
  <c r="J98" i="6" s="1"/>
  <c r="P127" i="6"/>
  <c r="P126" i="6"/>
  <c r="T127" i="6"/>
  <c r="T126" i="6" s="1"/>
  <c r="R252" i="6"/>
  <c r="R251" i="6"/>
  <c r="BK143" i="6"/>
  <c r="J143" i="6" s="1"/>
  <c r="J100" i="6" s="1"/>
  <c r="R248" i="6"/>
  <c r="BK136" i="2"/>
  <c r="BK149" i="2"/>
  <c r="J149" i="2"/>
  <c r="J99" i="2"/>
  <c r="BK159" i="2"/>
  <c r="J159" i="2" s="1"/>
  <c r="J100" i="2" s="1"/>
  <c r="BK163" i="2"/>
  <c r="J163" i="2"/>
  <c r="J101" i="2" s="1"/>
  <c r="P163" i="2"/>
  <c r="T168" i="2"/>
  <c r="P210" i="2"/>
  <c r="R227" i="2"/>
  <c r="T241" i="2"/>
  <c r="P251" i="2"/>
  <c r="R256" i="2"/>
  <c r="R260" i="2"/>
  <c r="R264" i="2"/>
  <c r="T267" i="2"/>
  <c r="BK133" i="3"/>
  <c r="J133" i="3" s="1"/>
  <c r="J99" i="3" s="1"/>
  <c r="P144" i="3"/>
  <c r="R148" i="3"/>
  <c r="T153" i="3"/>
  <c r="T136" i="4"/>
  <c r="T133" i="4"/>
  <c r="P147" i="4"/>
  <c r="BK153" i="4"/>
  <c r="J153" i="4"/>
  <c r="J103" i="4"/>
  <c r="R153" i="4"/>
  <c r="P160" i="4"/>
  <c r="BK167" i="4"/>
  <c r="J167" i="4"/>
  <c r="J105" i="4"/>
  <c r="R167" i="4"/>
  <c r="P173" i="4"/>
  <c r="BK195" i="4"/>
  <c r="J195" i="4"/>
  <c r="J107" i="4" s="1"/>
  <c r="R195" i="4"/>
  <c r="T200" i="4"/>
  <c r="R205" i="4"/>
  <c r="P135" i="5"/>
  <c r="R139" i="5"/>
  <c r="P146" i="5"/>
  <c r="BK158" i="5"/>
  <c r="J158" i="5" s="1"/>
  <c r="J102" i="5" s="1"/>
  <c r="P169" i="5"/>
  <c r="R169" i="5"/>
  <c r="T169" i="5"/>
  <c r="P196" i="5"/>
  <c r="BK201" i="5"/>
  <c r="J201" i="5"/>
  <c r="J109" i="5" s="1"/>
  <c r="BK207" i="5"/>
  <c r="J207" i="5"/>
  <c r="J112" i="5"/>
  <c r="P224" i="5"/>
  <c r="P143" i="6"/>
  <c r="P142" i="6"/>
  <c r="T248" i="6"/>
  <c r="P136" i="2"/>
  <c r="P149" i="2"/>
  <c r="P159" i="2"/>
  <c r="R163" i="2"/>
  <c r="T163" i="2"/>
  <c r="BK191" i="2"/>
  <c r="J191" i="2"/>
  <c r="J103" i="2"/>
  <c r="T210" i="2"/>
  <c r="BK237" i="2"/>
  <c r="J237" i="2"/>
  <c r="J108" i="2"/>
  <c r="T237" i="2"/>
  <c r="BK251" i="2"/>
  <c r="J251" i="2"/>
  <c r="J110" i="2"/>
  <c r="BK256" i="2"/>
  <c r="J256" i="2"/>
  <c r="J111" i="2"/>
  <c r="BK260" i="2"/>
  <c r="J260" i="2" s="1"/>
  <c r="J112" i="2" s="1"/>
  <c r="BK264" i="2"/>
  <c r="J264" i="2"/>
  <c r="J113" i="2" s="1"/>
  <c r="BK267" i="2"/>
  <c r="J267" i="2"/>
  <c r="J114" i="2"/>
  <c r="P130" i="3"/>
  <c r="P133" i="3"/>
  <c r="BK144" i="3"/>
  <c r="J144" i="3"/>
  <c r="J102" i="3" s="1"/>
  <c r="P148" i="3"/>
  <c r="R153" i="3"/>
  <c r="T160" i="3"/>
  <c r="T135" i="5"/>
  <c r="P142" i="5"/>
  <c r="T142" i="5"/>
  <c r="P158" i="5"/>
  <c r="P172" i="5"/>
  <c r="R196" i="5"/>
  <c r="T201" i="5"/>
  <c r="R207" i="5"/>
  <c r="R206" i="5" s="1"/>
  <c r="T224" i="5"/>
  <c r="R127" i="6"/>
  <c r="R126" i="6"/>
  <c r="BK252" i="6"/>
  <c r="BK251" i="6"/>
  <c r="J251" i="6"/>
  <c r="J104" i="6"/>
  <c r="R136" i="2"/>
  <c r="T149" i="2"/>
  <c r="BK168" i="2"/>
  <c r="J168" i="2"/>
  <c r="J102" i="2" s="1"/>
  <c r="R191" i="2"/>
  <c r="BK210" i="2"/>
  <c r="BK209" i="2"/>
  <c r="J209" i="2" s="1"/>
  <c r="J105" i="2" s="1"/>
  <c r="BK227" i="2"/>
  <c r="J227" i="2"/>
  <c r="J107" i="2" s="1"/>
  <c r="R237" i="2"/>
  <c r="R241" i="2"/>
  <c r="P256" i="2"/>
  <c r="P260" i="2"/>
  <c r="T264" i="2"/>
  <c r="BK130" i="3"/>
  <c r="J130" i="3"/>
  <c r="J98" i="3" s="1"/>
  <c r="R133" i="3"/>
  <c r="T144" i="3"/>
  <c r="T143" i="3"/>
  <c r="BK153" i="3"/>
  <c r="J153" i="3"/>
  <c r="J104" i="3"/>
  <c r="P160" i="3"/>
  <c r="BK139" i="5"/>
  <c r="J139" i="5"/>
  <c r="J99" i="5"/>
  <c r="T139" i="5"/>
  <c r="R142" i="5"/>
  <c r="T146" i="5"/>
  <c r="T172" i="5"/>
  <c r="P207" i="5"/>
  <c r="P206" i="5" s="1"/>
  <c r="BK224" i="5"/>
  <c r="J224" i="5"/>
  <c r="J113" i="5"/>
  <c r="R143" i="6"/>
  <c r="R142" i="6"/>
  <c r="T252" i="6"/>
  <c r="T251" i="6"/>
  <c r="J89" i="2"/>
  <c r="BF140" i="2"/>
  <c r="BF145" i="2"/>
  <c r="BF158" i="2"/>
  <c r="BF173" i="2"/>
  <c r="BF175" i="2"/>
  <c r="BF180" i="2"/>
  <c r="BF182" i="2"/>
  <c r="BF184" i="2"/>
  <c r="BF193" i="2"/>
  <c r="BF194" i="2"/>
  <c r="BF195" i="2"/>
  <c r="BF198" i="2"/>
  <c r="BF206" i="2"/>
  <c r="BF214" i="2"/>
  <c r="BF222" i="2"/>
  <c r="BF224" i="2"/>
  <c r="BF228" i="2"/>
  <c r="BF232" i="2"/>
  <c r="BF242" i="2"/>
  <c r="BF245" i="2"/>
  <c r="BF250" i="2"/>
  <c r="BF252" i="2"/>
  <c r="BF269" i="2"/>
  <c r="E118" i="3"/>
  <c r="F125" i="3"/>
  <c r="BF136" i="3"/>
  <c r="BF139" i="3"/>
  <c r="BF150" i="3"/>
  <c r="BF151" i="3"/>
  <c r="BF155" i="3"/>
  <c r="BF158" i="3"/>
  <c r="BF169" i="3"/>
  <c r="BF171" i="3"/>
  <c r="E85" i="4"/>
  <c r="F91" i="4"/>
  <c r="BF138" i="4"/>
  <c r="BF142" i="4"/>
  <c r="BF157" i="4"/>
  <c r="BF166" i="4"/>
  <c r="BF171" i="4"/>
  <c r="BF178" i="4"/>
  <c r="BF181" i="4"/>
  <c r="BF187" i="4"/>
  <c r="BF189" i="4"/>
  <c r="BF194" i="4"/>
  <c r="BF197" i="4"/>
  <c r="BF204" i="4"/>
  <c r="BF206" i="4"/>
  <c r="BK144" i="4"/>
  <c r="J144" i="4"/>
  <c r="J100" i="4"/>
  <c r="BK203" i="4"/>
  <c r="J203" i="4"/>
  <c r="J109" i="4"/>
  <c r="BK210" i="4"/>
  <c r="J210" i="4" s="1"/>
  <c r="J112" i="4" s="1"/>
  <c r="F91" i="5"/>
  <c r="BF140" i="5"/>
  <c r="BF152" i="5"/>
  <c r="BF160" i="5"/>
  <c r="BF177" i="5"/>
  <c r="BF183" i="5"/>
  <c r="BF190" i="5"/>
  <c r="BF191" i="5"/>
  <c r="BF193" i="5"/>
  <c r="BF194" i="5"/>
  <c r="BF209" i="5"/>
  <c r="BF212" i="5"/>
  <c r="BF216" i="5"/>
  <c r="F92" i="6"/>
  <c r="J119" i="6"/>
  <c r="BF132" i="6"/>
  <c r="BF146" i="6"/>
  <c r="BF149" i="6"/>
  <c r="BF152" i="6"/>
  <c r="BF155" i="6"/>
  <c r="BF161" i="6"/>
  <c r="BF162" i="6"/>
  <c r="BF178" i="6"/>
  <c r="BF181" i="6"/>
  <c r="BF182" i="6"/>
  <c r="BF183" i="6"/>
  <c r="BF186" i="6"/>
  <c r="BF190" i="6"/>
  <c r="BF193" i="6"/>
  <c r="BF196" i="6"/>
  <c r="BF198" i="6"/>
  <c r="BF203" i="6"/>
  <c r="BF213" i="6"/>
  <c r="BF214" i="6"/>
  <c r="BF217" i="6"/>
  <c r="BF219" i="6"/>
  <c r="BF221" i="6"/>
  <c r="BF225" i="6"/>
  <c r="BF234" i="6"/>
  <c r="BK244" i="6"/>
  <c r="J244" i="6"/>
  <c r="J101" i="6"/>
  <c r="BK246" i="6"/>
  <c r="J246" i="6"/>
  <c r="J102" i="6"/>
  <c r="F131" i="2"/>
  <c r="BF139" i="2"/>
  <c r="BF144" i="2"/>
  <c r="BF146" i="2"/>
  <c r="BF148" i="2"/>
  <c r="BF150" i="2"/>
  <c r="BF152" i="2"/>
  <c r="BF155" i="2"/>
  <c r="BF156" i="2"/>
  <c r="BF164" i="2"/>
  <c r="BF169" i="2"/>
  <c r="BF170" i="2"/>
  <c r="BF172" i="2"/>
  <c r="BF176" i="2"/>
  <c r="BF179" i="2"/>
  <c r="BF185" i="2"/>
  <c r="BF197" i="2"/>
  <c r="BF201" i="2"/>
  <c r="BF204" i="2"/>
  <c r="BF208" i="2"/>
  <c r="BF213" i="2"/>
  <c r="BF216" i="2"/>
  <c r="BF221" i="2"/>
  <c r="BF223" i="2"/>
  <c r="BF226" i="2"/>
  <c r="BF231" i="2"/>
  <c r="BF233" i="2"/>
  <c r="BF238" i="2"/>
  <c r="BF243" i="2"/>
  <c r="BF248" i="2"/>
  <c r="BF258" i="2"/>
  <c r="BF261" i="2"/>
  <c r="F124" i="3"/>
  <c r="BF134" i="3"/>
  <c r="BF140" i="3"/>
  <c r="BF142" i="3"/>
  <c r="BF161" i="3"/>
  <c r="BF163" i="3"/>
  <c r="BK166" i="3"/>
  <c r="J166" i="3"/>
  <c r="J106" i="3"/>
  <c r="J89" i="4"/>
  <c r="BF135" i="4"/>
  <c r="BF140" i="4"/>
  <c r="BF149" i="4"/>
  <c r="BF151" i="4"/>
  <c r="BF154" i="4"/>
  <c r="BF162" i="4"/>
  <c r="BF172" i="4"/>
  <c r="BF175" i="4"/>
  <c r="BF177" i="4"/>
  <c r="BF180" i="4"/>
  <c r="BF184" i="4"/>
  <c r="BF192" i="4"/>
  <c r="BF193" i="4"/>
  <c r="BF199" i="4"/>
  <c r="BK208" i="4"/>
  <c r="J208" i="4" s="1"/>
  <c r="J111" i="4" s="1"/>
  <c r="BF141" i="5"/>
  <c r="BF144" i="5"/>
  <c r="BF147" i="5"/>
  <c r="BF149" i="5"/>
  <c r="BF153" i="5"/>
  <c r="BF156" i="5"/>
  <c r="BF163" i="5"/>
  <c r="BF164" i="5"/>
  <c r="BF167" i="5"/>
  <c r="BF173" i="5"/>
  <c r="BF178" i="5"/>
  <c r="BF184" i="5"/>
  <c r="BF188" i="5"/>
  <c r="BF189" i="5"/>
  <c r="BF192" i="5"/>
  <c r="BF195" i="5"/>
  <c r="BF197" i="5"/>
  <c r="BF211" i="5"/>
  <c r="BF217" i="5"/>
  <c r="BF222" i="5"/>
  <c r="BF225" i="5"/>
  <c r="BK199" i="5"/>
  <c r="J199" i="5" s="1"/>
  <c r="J108" i="5" s="1"/>
  <c r="BK204" i="5"/>
  <c r="J204" i="5"/>
  <c r="J110" i="5" s="1"/>
  <c r="BF129" i="6"/>
  <c r="BF136" i="6"/>
  <c r="BF140" i="6"/>
  <c r="BF150" i="6"/>
  <c r="BF165" i="6"/>
  <c r="BF167" i="6"/>
  <c r="BF168" i="6"/>
  <c r="BF174" i="6"/>
  <c r="BF177" i="6"/>
  <c r="BF201" i="6"/>
  <c r="BF202" i="6"/>
  <c r="BF207" i="6"/>
  <c r="BF215" i="6"/>
  <c r="BF218" i="6"/>
  <c r="BF227" i="6"/>
  <c r="BF228" i="6"/>
  <c r="BF229" i="6"/>
  <c r="BF230" i="6"/>
  <c r="BF241" i="6"/>
  <c r="BF254" i="6"/>
  <c r="BF255" i="6"/>
  <c r="E85" i="2"/>
  <c r="BF143" i="2"/>
  <c r="BF162" i="2"/>
  <c r="BF178" i="2"/>
  <c r="BF181" i="2"/>
  <c r="BF187" i="2"/>
  <c r="BF188" i="2"/>
  <c r="BF196" i="2"/>
  <c r="BF202" i="2"/>
  <c r="BF212" i="2"/>
  <c r="BF219" i="2"/>
  <c r="BF230" i="2"/>
  <c r="BF234" i="2"/>
  <c r="BF235" i="2"/>
  <c r="BF239" i="2"/>
  <c r="BF240" i="2"/>
  <c r="BF244" i="2"/>
  <c r="BF246" i="2"/>
  <c r="BF255" i="2"/>
  <c r="BF262" i="2"/>
  <c r="BF265" i="2"/>
  <c r="BF268" i="2"/>
  <c r="BK207" i="2"/>
  <c r="J207" i="2"/>
  <c r="J104" i="2"/>
  <c r="J122" i="3"/>
  <c r="BF132" i="3"/>
  <c r="BF137" i="3"/>
  <c r="BF146" i="3"/>
  <c r="BF152" i="3"/>
  <c r="BF154" i="3"/>
  <c r="BF165" i="3"/>
  <c r="BK141" i="3"/>
  <c r="J141" i="3"/>
  <c r="J100" i="3" s="1"/>
  <c r="BK168" i="3"/>
  <c r="J168" i="3"/>
  <c r="J107" i="3"/>
  <c r="BK170" i="3"/>
  <c r="J170" i="3"/>
  <c r="J108" i="3"/>
  <c r="BF137" i="4"/>
  <c r="BF143" i="4"/>
  <c r="BF150" i="4"/>
  <c r="BF169" i="4"/>
  <c r="BF170" i="4"/>
  <c r="BF174" i="4"/>
  <c r="BF179" i="4"/>
  <c r="BF186" i="4"/>
  <c r="BF188" i="4"/>
  <c r="BF198" i="4"/>
  <c r="BF202" i="4"/>
  <c r="BF207" i="4"/>
  <c r="BF211" i="4"/>
  <c r="BK134" i="4"/>
  <c r="BK133" i="4"/>
  <c r="J133" i="4"/>
  <c r="J97" i="4"/>
  <c r="E123" i="5"/>
  <c r="F130" i="5"/>
  <c r="BF151" i="5"/>
  <c r="BF154" i="5"/>
  <c r="BF159" i="5"/>
  <c r="BF162" i="5"/>
  <c r="BF170" i="5"/>
  <c r="BF175" i="5"/>
  <c r="BF179" i="5"/>
  <c r="BF181" i="5"/>
  <c r="BF185" i="5"/>
  <c r="BF186" i="5"/>
  <c r="BF187" i="5"/>
  <c r="BF202" i="5"/>
  <c r="BF203" i="5"/>
  <c r="BF208" i="5"/>
  <c r="BF213" i="5"/>
  <c r="BF215" i="5"/>
  <c r="BF219" i="5"/>
  <c r="BF223" i="5"/>
  <c r="BF226" i="5"/>
  <c r="BF227" i="5"/>
  <c r="BF135" i="6"/>
  <c r="BF137" i="6"/>
  <c r="BF139" i="6"/>
  <c r="BF145" i="6"/>
  <c r="BF157" i="6"/>
  <c r="BF159" i="6"/>
  <c r="BF160" i="6"/>
  <c r="BF166" i="6"/>
  <c r="BF170" i="6"/>
  <c r="BF171" i="6"/>
  <c r="BF176" i="6"/>
  <c r="BF194" i="6"/>
  <c r="BF197" i="6"/>
  <c r="BF205" i="6"/>
  <c r="BF216" i="6"/>
  <c r="BF256" i="6"/>
  <c r="BF137" i="2"/>
  <c r="BF138" i="2"/>
  <c r="BF141" i="2"/>
  <c r="BF147" i="2"/>
  <c r="BF154" i="2"/>
  <c r="BF157" i="2"/>
  <c r="BF160" i="2"/>
  <c r="BF161" i="2"/>
  <c r="BF165" i="2"/>
  <c r="BF166" i="2"/>
  <c r="BF171" i="2"/>
  <c r="BF183" i="2"/>
  <c r="BF186" i="2"/>
  <c r="BF189" i="2"/>
  <c r="BF190" i="2"/>
  <c r="BF199" i="2"/>
  <c r="BF200" i="2"/>
  <c r="BF205" i="2"/>
  <c r="BF211" i="2"/>
  <c r="BF215" i="2"/>
  <c r="BF220" i="2"/>
  <c r="BF236" i="2"/>
  <c r="BF247" i="2"/>
  <c r="BF249" i="2"/>
  <c r="BF259" i="2"/>
  <c r="BF263" i="2"/>
  <c r="BF266" i="2"/>
  <c r="BF135" i="3"/>
  <c r="BF145" i="3"/>
  <c r="BF156" i="3"/>
  <c r="BF157" i="3"/>
  <c r="BF162" i="3"/>
  <c r="BF167" i="3"/>
  <c r="F92" i="4"/>
  <c r="BF139" i="4"/>
  <c r="BF145" i="4"/>
  <c r="BF159" i="4"/>
  <c r="BF163" i="4"/>
  <c r="BF165" i="4"/>
  <c r="BF183" i="4"/>
  <c r="BF191" i="4"/>
  <c r="BF196" i="4"/>
  <c r="J89" i="5"/>
  <c r="BF136" i="5"/>
  <c r="BF137" i="5"/>
  <c r="BF148" i="5"/>
  <c r="BF157" i="5"/>
  <c r="BF171" i="5"/>
  <c r="BF176" i="5"/>
  <c r="BF180" i="5"/>
  <c r="BF182" i="5"/>
  <c r="BF198" i="5"/>
  <c r="BF200" i="5"/>
  <c r="BF205" i="5"/>
  <c r="BF210" i="5"/>
  <c r="BF221" i="5"/>
  <c r="BK166" i="5"/>
  <c r="J166" i="5"/>
  <c r="J103" i="5" s="1"/>
  <c r="E85" i="6"/>
  <c r="BF131" i="6"/>
  <c r="BF134" i="6"/>
  <c r="BF148" i="6"/>
  <c r="BF154" i="6"/>
  <c r="BF156" i="6"/>
  <c r="BF158" i="6"/>
  <c r="BF164" i="6"/>
  <c r="BF172" i="6"/>
  <c r="BF179" i="6"/>
  <c r="BF184" i="6"/>
  <c r="BF185" i="6"/>
  <c r="BF187" i="6"/>
  <c r="BF188" i="6"/>
  <c r="BF200" i="6"/>
  <c r="BF206" i="6"/>
  <c r="BF210" i="6"/>
  <c r="BF212" i="6"/>
  <c r="BF223" i="6"/>
  <c r="BF226" i="6"/>
  <c r="BF237" i="6"/>
  <c r="BF239" i="6"/>
  <c r="BF240" i="6"/>
  <c r="BF243" i="6"/>
  <c r="BF245" i="6"/>
  <c r="BF247" i="6"/>
  <c r="BF249" i="6"/>
  <c r="BF250" i="6"/>
  <c r="BF253" i="6"/>
  <c r="BF142" i="2"/>
  <c r="BF151" i="2"/>
  <c r="BF153" i="2"/>
  <c r="BF167" i="2"/>
  <c r="BF174" i="2"/>
  <c r="BF177" i="2"/>
  <c r="BF192" i="2"/>
  <c r="BF203" i="2"/>
  <c r="BF217" i="2"/>
  <c r="BF218" i="2"/>
  <c r="BF225" i="2"/>
  <c r="BF229" i="2"/>
  <c r="BF253" i="2"/>
  <c r="BF254" i="2"/>
  <c r="BF257" i="2"/>
  <c r="BF131" i="3"/>
  <c r="BF138" i="3"/>
  <c r="BF147" i="3"/>
  <c r="BF149" i="3"/>
  <c r="BF159" i="3"/>
  <c r="BF164" i="3"/>
  <c r="BF141" i="4"/>
  <c r="BF148" i="4"/>
  <c r="BF152" i="4"/>
  <c r="BF155" i="4"/>
  <c r="BF156" i="4"/>
  <c r="BF158" i="4"/>
  <c r="BF161" i="4"/>
  <c r="BF164" i="4"/>
  <c r="BF168" i="4"/>
  <c r="BF176" i="4"/>
  <c r="BF182" i="4"/>
  <c r="BF185" i="4"/>
  <c r="BF190" i="4"/>
  <c r="BF201" i="4"/>
  <c r="BF209" i="4"/>
  <c r="BF138" i="5"/>
  <c r="BF143" i="5"/>
  <c r="BF145" i="5"/>
  <c r="BF150" i="5"/>
  <c r="BF155" i="5"/>
  <c r="BF161" i="5"/>
  <c r="BF165" i="5"/>
  <c r="BF174" i="5"/>
  <c r="BF214" i="5"/>
  <c r="BF218" i="5"/>
  <c r="BF220" i="5"/>
  <c r="BF128" i="6"/>
  <c r="BF130" i="6"/>
  <c r="BF133" i="6"/>
  <c r="BF138" i="6"/>
  <c r="BF141" i="6"/>
  <c r="BF144" i="6"/>
  <c r="BF147" i="6"/>
  <c r="BF151" i="6"/>
  <c r="BF153" i="6"/>
  <c r="BF163" i="6"/>
  <c r="BF169" i="6"/>
  <c r="BF173" i="6"/>
  <c r="BF175" i="6"/>
  <c r="BF180" i="6"/>
  <c r="BF189" i="6"/>
  <c r="BF191" i="6"/>
  <c r="BF192" i="6"/>
  <c r="BF195" i="6"/>
  <c r="BF199" i="6"/>
  <c r="BF204" i="6"/>
  <c r="BF208" i="6"/>
  <c r="BF209" i="6"/>
  <c r="BF211" i="6"/>
  <c r="BF220" i="6"/>
  <c r="BF222" i="6"/>
  <c r="BF224" i="6"/>
  <c r="BF231" i="6"/>
  <c r="BF232" i="6"/>
  <c r="BF233" i="6"/>
  <c r="BF235" i="6"/>
  <c r="BF236" i="6"/>
  <c r="BF238" i="6"/>
  <c r="BF242" i="6"/>
  <c r="F37" i="4"/>
  <c r="BD97" i="1"/>
  <c r="J33" i="2"/>
  <c r="AV95" i="1"/>
  <c r="F37" i="2"/>
  <c r="BD95" i="1"/>
  <c r="F35" i="4"/>
  <c r="BB97" i="1"/>
  <c r="F36" i="5"/>
  <c r="BC98" i="1"/>
  <c r="F33" i="5"/>
  <c r="AZ98" i="1"/>
  <c r="F37" i="6"/>
  <c r="BD99" i="1"/>
  <c r="F33" i="4"/>
  <c r="AZ97" i="1"/>
  <c r="J33" i="5"/>
  <c r="AV98" i="1"/>
  <c r="F37" i="5"/>
  <c r="BD98" i="1"/>
  <c r="F36" i="2"/>
  <c r="BC95" i="1"/>
  <c r="J33" i="6"/>
  <c r="AV99" i="1"/>
  <c r="F33" i="2"/>
  <c r="AZ95" i="1"/>
  <c r="F35" i="5"/>
  <c r="BB98" i="1"/>
  <c r="F36" i="3"/>
  <c r="BC96" i="1"/>
  <c r="F35" i="6"/>
  <c r="BB99" i="1"/>
  <c r="F37" i="3"/>
  <c r="BD96" i="1"/>
  <c r="F35" i="2"/>
  <c r="BB95" i="1"/>
  <c r="F35" i="3"/>
  <c r="BB96" i="1"/>
  <c r="F33" i="3"/>
  <c r="AZ96" i="1"/>
  <c r="J33" i="4"/>
  <c r="AV97" i="1"/>
  <c r="J33" i="3"/>
  <c r="AV96" i="1"/>
  <c r="F36" i="4"/>
  <c r="BC97" i="1"/>
  <c r="F33" i="6"/>
  <c r="AZ99" i="1"/>
  <c r="F36" i="6"/>
  <c r="BC99" i="1"/>
  <c r="R168" i="5" l="1"/>
  <c r="P209" i="2"/>
  <c r="BK146" i="4"/>
  <c r="J146" i="4"/>
  <c r="J101" i="4"/>
  <c r="R209" i="2"/>
  <c r="R125" i="6"/>
  <c r="T134" i="5"/>
  <c r="P135" i="2"/>
  <c r="P134" i="2" s="1"/>
  <c r="AU95" i="1" s="1"/>
  <c r="R134" i="5"/>
  <c r="R133" i="5"/>
  <c r="R146" i="4"/>
  <c r="R132" i="4"/>
  <c r="P129" i="3"/>
  <c r="T209" i="2"/>
  <c r="T134" i="2" s="1"/>
  <c r="T168" i="5"/>
  <c r="P146" i="4"/>
  <c r="P132" i="4"/>
  <c r="AU97" i="1"/>
  <c r="P125" i="6"/>
  <c r="AU99" i="1"/>
  <c r="R129" i="3"/>
  <c r="R135" i="2"/>
  <c r="R134" i="2" s="1"/>
  <c r="P168" i="5"/>
  <c r="P134" i="5"/>
  <c r="P133" i="5"/>
  <c r="AU98" i="1" s="1"/>
  <c r="P143" i="3"/>
  <c r="BK135" i="2"/>
  <c r="BK134" i="2"/>
  <c r="J134" i="2" s="1"/>
  <c r="J96" i="2" s="1"/>
  <c r="T125" i="6"/>
  <c r="R143" i="3"/>
  <c r="T128" i="3"/>
  <c r="BK134" i="5"/>
  <c r="T146" i="4"/>
  <c r="T132" i="4"/>
  <c r="T135" i="2"/>
  <c r="J210" i="2"/>
  <c r="J106" i="2"/>
  <c r="BK143" i="3"/>
  <c r="J143" i="3"/>
  <c r="J101" i="3"/>
  <c r="BK132" i="4"/>
  <c r="J132" i="4" s="1"/>
  <c r="J30" i="4" s="1"/>
  <c r="AG97" i="1" s="1"/>
  <c r="J134" i="4"/>
  <c r="J98" i="4"/>
  <c r="J147" i="4"/>
  <c r="J102" i="4" s="1"/>
  <c r="J135" i="5"/>
  <c r="J98" i="5"/>
  <c r="BK129" i="3"/>
  <c r="BK128" i="3" s="1"/>
  <c r="J128" i="3" s="1"/>
  <c r="J30" i="3" s="1"/>
  <c r="AG96" i="1" s="1"/>
  <c r="BK168" i="5"/>
  <c r="J168" i="5"/>
  <c r="J104" i="5" s="1"/>
  <c r="BK206" i="5"/>
  <c r="J206" i="5"/>
  <c r="J111" i="5"/>
  <c r="BK126" i="6"/>
  <c r="J126" i="6"/>
  <c r="J97" i="6"/>
  <c r="BK142" i="6"/>
  <c r="J142" i="6" s="1"/>
  <c r="J99" i="6" s="1"/>
  <c r="J252" i="6"/>
  <c r="J105" i="6"/>
  <c r="J136" i="2"/>
  <c r="J98" i="2"/>
  <c r="J34" i="4"/>
  <c r="AW97" i="1"/>
  <c r="AT97" i="1" s="1"/>
  <c r="AZ94" i="1"/>
  <c r="AV94" i="1"/>
  <c r="AK29" i="1"/>
  <c r="F34" i="4"/>
  <c r="BA97" i="1"/>
  <c r="BB94" i="1"/>
  <c r="W31" i="1"/>
  <c r="BC94" i="1"/>
  <c r="AY94" i="1"/>
  <c r="F34" i="2"/>
  <c r="BA95" i="1"/>
  <c r="J34" i="2"/>
  <c r="AW95" i="1" s="1"/>
  <c r="AT95" i="1" s="1"/>
  <c r="BD94" i="1"/>
  <c r="W33" i="1"/>
  <c r="F34" i="6"/>
  <c r="BA99" i="1"/>
  <c r="J34" i="3"/>
  <c r="AW96" i="1"/>
  <c r="AT96" i="1"/>
  <c r="F34" i="5"/>
  <c r="BA98" i="1" s="1"/>
  <c r="J34" i="5"/>
  <c r="AW98" i="1"/>
  <c r="AT98" i="1"/>
  <c r="F34" i="3"/>
  <c r="BA96" i="1"/>
  <c r="J34" i="6"/>
  <c r="AW99" i="1"/>
  <c r="AT99" i="1" s="1"/>
  <c r="AN97" i="1" l="1"/>
  <c r="P128" i="3"/>
  <c r="AU96" i="1"/>
  <c r="T133" i="5"/>
  <c r="BK133" i="5"/>
  <c r="J133" i="5" s="1"/>
  <c r="J96" i="5" s="1"/>
  <c r="R128" i="3"/>
  <c r="J39" i="3"/>
  <c r="J39" i="4"/>
  <c r="J129" i="3"/>
  <c r="J97" i="3"/>
  <c r="J135" i="2"/>
  <c r="J97" i="2" s="1"/>
  <c r="J96" i="3"/>
  <c r="J96" i="4"/>
  <c r="BK125" i="6"/>
  <c r="J125" i="6" s="1"/>
  <c r="J96" i="6" s="1"/>
  <c r="J134" i="5"/>
  <c r="J97" i="5"/>
  <c r="AN96" i="1"/>
  <c r="AU94" i="1"/>
  <c r="AX94" i="1"/>
  <c r="W32" i="1"/>
  <c r="W29" i="1"/>
  <c r="BA94" i="1"/>
  <c r="W30" i="1"/>
  <c r="J30" i="2"/>
  <c r="AG95" i="1" s="1"/>
  <c r="AN95" i="1" s="1"/>
  <c r="J39" i="2" l="1"/>
  <c r="J30" i="5"/>
  <c r="AG98" i="1"/>
  <c r="AN98" i="1"/>
  <c r="AW94" i="1"/>
  <c r="AK30" i="1" s="1"/>
  <c r="J30" i="6"/>
  <c r="AG99" i="1"/>
  <c r="AN99" i="1"/>
  <c r="J39" i="5" l="1"/>
  <c r="J39" i="6"/>
  <c r="AG94" i="1"/>
  <c r="AK26" i="1"/>
  <c r="AK35" i="1"/>
  <c r="AT94" i="1"/>
  <c r="AN94" i="1" l="1"/>
</calcChain>
</file>

<file path=xl/sharedStrings.xml><?xml version="1.0" encoding="utf-8"?>
<sst xmlns="http://schemas.openxmlformats.org/spreadsheetml/2006/main" count="7019" uniqueCount="1595">
  <si>
    <t>Export Komplet</t>
  </si>
  <si>
    <t/>
  </si>
  <si>
    <t>2.0</t>
  </si>
  <si>
    <t>False</t>
  </si>
  <si>
    <t>{a4b83c1a-caa7-4007-855c-dad3098a9a14}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</si>
  <si>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</si>
  <si>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</si>
  <si>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</si>
  <si>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</si>
  <si>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</si>
  <si>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</si>
  <si>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</si>
  <si>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</si>
  <si>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2021-0311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</si>
  <si>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</si>
  <si>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</si>
  <si>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STAVEBNÉ ÚPRAVY ČASTI ŠPORTOVÉHO AREÁLU KANIANKA</t>
  </si>
  <si>
    <t>JKSO:</t>
  </si>
  <si>
    <t>KS:</t>
  </si>
  <si>
    <t>Miesto:</t>
  </si>
  <si>
    <t xml:space="preserve">KANIANKA </t>
  </si>
  <si>
    <t>Dátum:</t>
  </si>
  <si>
    <t>23. 2. 2021</t>
  </si>
  <si>
    <t>Objednávateľ:</t>
  </si>
  <si>
    <t>IČO:</t>
  </si>
  <si>
    <t xml:space="preserve">OBEC KANIANKA, ULICA SNP 583/1,  972 17 KANIANKA </t>
  </si>
  <si>
    <t>IČ DPH:</t>
  </si>
  <si>
    <t>Zhotoviteľ:</t>
  </si>
  <si>
    <t>Vyplň údaj</t>
  </si>
  <si>
    <t>Projektant:</t>
  </si>
  <si>
    <t>Ing. Martin Jahodník INPOSTAV S.R.O., Horná 336/17</t>
  </si>
  <si>
    <t>True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</si>
  <si>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</si>
  <si>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</si>
  <si>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</si>
  <si>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</si>
  <si>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</si>
  <si>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</si>
  <si>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</si>
  <si>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</si>
  <si>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</si>
  <si>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</si>
  <si>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</si>
  <si>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</si>
  <si>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</si>
  <si>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</si>
  <si>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</si>
  <si>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</si>
  <si>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</si>
  <si>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</si>
  <si>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</si>
  <si>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</si>
  <si>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</si>
  <si>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</si>
  <si>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</si>
  <si>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</si>
  <si>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</si>
  <si>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</si>
  <si>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</si>
  <si>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</si>
  <si>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</si>
  <si>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</si>
  <si>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</si>
  <si>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</si>
  <si>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</si>
  <si>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</si>
  <si>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</si>
  <si>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</si>
  <si>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</si>
  <si>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</si>
  <si>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</si>
  <si>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</si>
  <si>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</si>
  <si>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</si>
  <si>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</si>
  <si>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</si>
  <si>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</si>
  <si>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</si>
  <si>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</si>
  <si>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</si>
  <si>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</si>
  <si>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STAVEBNO-ARCHITEKTONICKÉ RIEŠENIE</t>
  </si>
  <si>
    <t>STA</t>
  </si>
  <si>
    <t>1</t>
  </si>
  <si>
    <t>{d2ed6c6d-d482-426a-92d3-33f313c67524}</t>
  </si>
  <si>
    <t>02</t>
  </si>
  <si>
    <t>ZDRAVOTECHNIKA</t>
  </si>
  <si>
    <t>{60b23801-4573-4206-8c91-80690c9cca90}</t>
  </si>
  <si>
    <t>03</t>
  </si>
  <si>
    <t>VYKUROVANIE</t>
  </si>
  <si>
    <t>{eb4bdbcf-080d-4704-9e9d-c7cdc1fdd3e6}</t>
  </si>
  <si>
    <t>04</t>
  </si>
  <si>
    <t>PLYNOINŠTALÁCIA</t>
  </si>
  <si>
    <t>{cfb4c435-eb32-4617-8792-a7ce86894c87}</t>
  </si>
  <si>
    <t>05</t>
  </si>
  <si>
    <t>ELEKTROINŠTALÁCIA</t>
  </si>
  <si>
    <t>{45613600-b53f-40c7-b210-28c2ef5153ce}</t>
  </si>
  <si>
    <t>KRYCÍ LIST ROZPOČTU</t>
  </si>
  <si>
    <t>Objekt:</t>
  </si>
  <si>
    <t>01 - STAVEBNO-ARCHITEKTONICKÉ RIEŠENIE</t>
  </si>
  <si>
    <t>I. Mokrý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</si>
  <si>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</si>
  <si>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</si>
  <si>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</si>
  <si>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</si>
  <si>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</si>
  <si>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</si>
  <si>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</si>
  <si>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</si>
  <si>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</si>
  <si>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</si>
  <si>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</si>
  <si>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</si>
  <si>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</si>
  <si>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</si>
  <si>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</si>
  <si>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713 - Izolácie tepelné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</si>
  <si>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</si>
  <si>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</si>
  <si>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</si>
  <si>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</si>
  <si>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</si>
  <si>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</si>
  <si>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</si>
  <si>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</si>
  <si>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</si>
  <si>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</si>
  <si>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</si>
  <si>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</si>
  <si>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</si>
  <si>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</si>
  <si>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</si>
  <si>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</si>
  <si>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</si>
  <si>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</si>
  <si>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</si>
  <si>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</si>
  <si>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</si>
  <si>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</si>
  <si>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</si>
  <si>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</si>
  <si>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113106612.S</t>
  </si>
  <si>
    <t>Rozoberanie zámkovej dlažby všetkých druhov v ploche nad 20 m2,  -0,26000t</t>
  </si>
  <si>
    <t>m2</t>
  </si>
  <si>
    <t>4</t>
  </si>
  <si>
    <t>2</t>
  </si>
  <si>
    <t>809235993</t>
  </si>
  <si>
    <t>113107113.S</t>
  </si>
  <si>
    <t>Odstránenie krytu v ploche do 200 m2 z kameniva ťaženého, hr.vrstvy 200 do 300 mm,  -0,50000t</t>
  </si>
  <si>
    <t>-275175361</t>
  </si>
  <si>
    <t>3</t>
  </si>
  <si>
    <t>113206111.S</t>
  </si>
  <si>
    <t>Vytrhanie obrúb betónových, s vybúraním lôžka, z krajníkov alebo obrubníkov stojatých,  -0,14500t</t>
  </si>
  <si>
    <t>m</t>
  </si>
  <si>
    <t>-1004428412</t>
  </si>
  <si>
    <t>131211101.S</t>
  </si>
  <si>
    <t>Hĺbenie jám v  hornine tr.3 súdržných - ručným náradím</t>
  </si>
  <si>
    <t>m3</t>
  </si>
  <si>
    <t>1644424588</t>
  </si>
  <si>
    <t>5</t>
  </si>
  <si>
    <t>131211119.S</t>
  </si>
  <si>
    <t>Príplatok za lepivosť pri hĺbení jám ručným náradím v hornine tr. 3</t>
  </si>
  <si>
    <t>-1993802683</t>
  </si>
  <si>
    <t>6</t>
  </si>
  <si>
    <t>162501112.S</t>
  </si>
  <si>
    <t>Vodorovné premiestnenie výkopku po nespevnenej ceste z horniny tr.1-4, do 100 m3 na vzdialenosť do 3000 m</t>
  </si>
  <si>
    <t>1882814253</t>
  </si>
  <si>
    <t>7</t>
  </si>
  <si>
    <t>162501113.S</t>
  </si>
  <si>
    <t>Vodorovné premiestnenie výkopku po nespevnenej ceste z horniny tr.1-4, do 100 m3, príplatok k cene za každých ďalšich a začatých 1000 m</t>
  </si>
  <si>
    <t>660935437</t>
  </si>
  <si>
    <t>8</t>
  </si>
  <si>
    <t>167101101.S</t>
  </si>
  <si>
    <t>Nakladanie neuľahnutého výkopku z hornín tr.1-4 do 100 m3</t>
  </si>
  <si>
    <t>-706192996</t>
  </si>
  <si>
    <t>9</t>
  </si>
  <si>
    <t>171201201.S</t>
  </si>
  <si>
    <t>Uloženie sypaniny na skládky do 100 m3</t>
  </si>
  <si>
    <t>-2041968500</t>
  </si>
  <si>
    <t>10</t>
  </si>
  <si>
    <t>171209002.S</t>
  </si>
  <si>
    <t>Poplatok za skladovanie - zemina a kamenivo (17 05) ostatné</t>
  </si>
  <si>
    <t>t</t>
  </si>
  <si>
    <t>509700710</t>
  </si>
  <si>
    <t>11</t>
  </si>
  <si>
    <t>174101001.S</t>
  </si>
  <si>
    <t>Zásyp sypaninou so zhutnením jám, šachiet, rýh, zárezov alebo okolo objektov do 100 m3</t>
  </si>
  <si>
    <t>-1329022275</t>
  </si>
  <si>
    <t>12</t>
  </si>
  <si>
    <t>M</t>
  </si>
  <si>
    <t>5833100028PC</t>
  </si>
  <si>
    <t xml:space="preserve">Štrkopiesok </t>
  </si>
  <si>
    <t>1330922235</t>
  </si>
  <si>
    <t>Zakladanie</t>
  </si>
  <si>
    <t>13</t>
  </si>
  <si>
    <t>212755111.S</t>
  </si>
  <si>
    <t>Trativod z drenážnych rúrok bez lôžka, vnútorného priem. rúrok 50 mm</t>
  </si>
  <si>
    <t>750524942</t>
  </si>
  <si>
    <t>14</t>
  </si>
  <si>
    <t>215901101.S</t>
  </si>
  <si>
    <t>Zhutnenie podložia z rastlej horniny 1 až 4 pod násypy, z hornina súdržných do 92 % PS a nesúdržných</t>
  </si>
  <si>
    <t>-1380130218</t>
  </si>
  <si>
    <t>15</t>
  </si>
  <si>
    <t>271573001.S</t>
  </si>
  <si>
    <t>Násyp pod základové konštrukcie so zhutnením zo štrkopiesku fr.0-32 mm</t>
  </si>
  <si>
    <t>1362182026</t>
  </si>
  <si>
    <t>16</t>
  </si>
  <si>
    <t>273321312.S</t>
  </si>
  <si>
    <t>Betón základových dosiek, železový (bez výstuže), tr. C 20/25</t>
  </si>
  <si>
    <t>-2063770473</t>
  </si>
  <si>
    <t>17</t>
  </si>
  <si>
    <t>273351215.S</t>
  </si>
  <si>
    <t>Debnenie stien základových dosiek, zhotovenie-dielce</t>
  </si>
  <si>
    <t>398218198</t>
  </si>
  <si>
    <t>18</t>
  </si>
  <si>
    <t>273351216.S</t>
  </si>
  <si>
    <t>Debnenie stien základových dosiek, odstránenie-dielce</t>
  </si>
  <si>
    <t>-1673443226</t>
  </si>
  <si>
    <t>19</t>
  </si>
  <si>
    <t>273362021.S</t>
  </si>
  <si>
    <t>Výstuž základových dosiek zo zvár. sietí KARI</t>
  </si>
  <si>
    <t>1082836272</t>
  </si>
  <si>
    <t>274271301PC</t>
  </si>
  <si>
    <t>Murivo základových pásov (m3) PREMAC 50x20x25 s betónovou výplňou C 20/25 hr. 200 mm</t>
  </si>
  <si>
    <t>-1675893865</t>
  </si>
  <si>
    <t>21</t>
  </si>
  <si>
    <t>274361825.S</t>
  </si>
  <si>
    <t>Výstuž pre murivo základových pásov z betónových debniacich tvárnic s betónovou výplňou z ocele B500 (10505)</t>
  </si>
  <si>
    <t>-216428233</t>
  </si>
  <si>
    <t>Zvislé a kompletné konštrukcie</t>
  </si>
  <si>
    <t>22</t>
  </si>
  <si>
    <t>311208360.S</t>
  </si>
  <si>
    <t>Dodatočná izolácia vlhkého muriva kryštalizačnou hmotou na báze cementu pre hrúbku muriva 600 mm</t>
  </si>
  <si>
    <t>-1362139734</t>
  </si>
  <si>
    <t>23</t>
  </si>
  <si>
    <t>317160112.S</t>
  </si>
  <si>
    <t>Keramický preklad nenosný šírky 115 mm, výšky 65 mm, dĺžky 1250 mm</t>
  </si>
  <si>
    <t>ks</t>
  </si>
  <si>
    <t>-1638678664</t>
  </si>
  <si>
    <t>24</t>
  </si>
  <si>
    <t>342272103</t>
  </si>
  <si>
    <t>Priečky z tvárnic YTONG hr. 125 mm P2-500 hladkých, na MVC a maltu YTONG (125x249x599)</t>
  </si>
  <si>
    <t>1657546490</t>
  </si>
  <si>
    <t>Komunikácie</t>
  </si>
  <si>
    <t>25</t>
  </si>
  <si>
    <t>564201pc</t>
  </si>
  <si>
    <t>Podklad zo zhodnoteného anorgan. stavebného odpadu fr.4-8-mm .hr. 30 mm</t>
  </si>
  <si>
    <t>777976679</t>
  </si>
  <si>
    <t>26</t>
  </si>
  <si>
    <t>564772111.Spc</t>
  </si>
  <si>
    <t>Podklad  zo zhodnoteného anorgan. stavebného odpadu fr.16-63-mm .hr. 250 mm</t>
  </si>
  <si>
    <t>-704377662</t>
  </si>
  <si>
    <t>27</t>
  </si>
  <si>
    <t>596911141.S</t>
  </si>
  <si>
    <t>Kladenie betónovej zámkovej dlažby komunikácií pre peších hr. 60 mm pre peších do 50 m2 so zriadením lôžka z kameniva hr. 30 mm</t>
  </si>
  <si>
    <t>1016515783</t>
  </si>
  <si>
    <t>28</t>
  </si>
  <si>
    <t>5924600076pc</t>
  </si>
  <si>
    <t xml:space="preserve">Dlažba zámková 200 x 100mm </t>
  </si>
  <si>
    <t>2085407676</t>
  </si>
  <si>
    <t>Úpravy povrchov, podlahy, osadenie</t>
  </si>
  <si>
    <t>29</t>
  </si>
  <si>
    <t>610991111</t>
  </si>
  <si>
    <t>Zakrývanie výplní vnútorných okenných otvorov, predmetov a konštrukcií</t>
  </si>
  <si>
    <t>203956139</t>
  </si>
  <si>
    <t>30</t>
  </si>
  <si>
    <t>611460112.S</t>
  </si>
  <si>
    <t>Príprava vnútorného podkladu stropov na betónové podklady kontaktným mostíkom</t>
  </si>
  <si>
    <t>1653427610</t>
  </si>
  <si>
    <t>31</t>
  </si>
  <si>
    <t>611460200.S</t>
  </si>
  <si>
    <t>Vnútorná omietka stropov vápenná jadrová (hrubá), hr. 8 mm</t>
  </si>
  <si>
    <t>859351326</t>
  </si>
  <si>
    <t>32</t>
  </si>
  <si>
    <t>611460372.S</t>
  </si>
  <si>
    <t>Vnútorná omietka stropov vápennocementová tenkovrstvová, hr. 6 mm</t>
  </si>
  <si>
    <t>1650424378</t>
  </si>
  <si>
    <t>33</t>
  </si>
  <si>
    <t>612460372.S</t>
  </si>
  <si>
    <t>Vnútorná omietka stien vápennocementová tenkovrstvová, hr. 6 mm</t>
  </si>
  <si>
    <t>1702603534</t>
  </si>
  <si>
    <t>34</t>
  </si>
  <si>
    <t>612465110</t>
  </si>
  <si>
    <t>Príprava vnútorného podkladu stien  cementový Prednástrek ( Vorspritzer 2 mm), strojné nanášanie</t>
  </si>
  <si>
    <t>1333724563</t>
  </si>
  <si>
    <t>35</t>
  </si>
  <si>
    <t>612465201</t>
  </si>
  <si>
    <t>Vnútorná omietka stien  vápennocementová, strojné nanášanie, Jadrová omietka strojová, hr. 10 mm</t>
  </si>
  <si>
    <t>-409395578</t>
  </si>
  <si>
    <t>36</t>
  </si>
  <si>
    <t>612473185</t>
  </si>
  <si>
    <t>Príplatok za zabudované omietniky v ploche stien (meria sa v m2 plochy)</t>
  </si>
  <si>
    <t>-1353929023</t>
  </si>
  <si>
    <t>37</t>
  </si>
  <si>
    <t>612481119.S</t>
  </si>
  <si>
    <t>Potiahnutie vnútorných stien sklotextílnou mriežkou s celoplošným prilepením</t>
  </si>
  <si>
    <t>236741106</t>
  </si>
  <si>
    <t>38</t>
  </si>
  <si>
    <t>621481119.S</t>
  </si>
  <si>
    <t>Potiahnutie vonkajších podhľadov sklotextílnou mriežkou s celoplošným prilepením</t>
  </si>
  <si>
    <t>-2007222966</t>
  </si>
  <si>
    <t>39</t>
  </si>
  <si>
    <t>622451071.S</t>
  </si>
  <si>
    <t>Vyspravenie povrchu neomietaných betónových stien vonkajších maltou cementovou pre omietky</t>
  </si>
  <si>
    <t>-1857194957</t>
  </si>
  <si>
    <t>40</t>
  </si>
  <si>
    <t>622460124.S</t>
  </si>
  <si>
    <t>Príprava vonkajšieho podkladu stien penetráciou pod omietky a nátery</t>
  </si>
  <si>
    <t>-1475590106</t>
  </si>
  <si>
    <t>41</t>
  </si>
  <si>
    <t>622461062.S</t>
  </si>
  <si>
    <t>Vonkajšia omietka stien pastovitá silikónová , hr. 1,5 mm</t>
  </si>
  <si>
    <t>-2011796748</t>
  </si>
  <si>
    <t>42</t>
  </si>
  <si>
    <t>631312661.S</t>
  </si>
  <si>
    <t>Mazanina z betónu prostého (m3) tr. C 20/25 hr.nad 50 do 80 mm</t>
  </si>
  <si>
    <t>1636204275</t>
  </si>
  <si>
    <t>43</t>
  </si>
  <si>
    <t>631315661.S</t>
  </si>
  <si>
    <t>Mazanina z betónu prostého (m3) tr. C 20/25 hr.nad 120 do 240 mm</t>
  </si>
  <si>
    <t>454617480</t>
  </si>
  <si>
    <t>44</t>
  </si>
  <si>
    <t>631319171.S</t>
  </si>
  <si>
    <t>Príplatok za strhnutie povrchu mazaniny latou pre hr. obidvoch vrstiev mazaniny nad 50 do 80 mm</t>
  </si>
  <si>
    <t>652421748</t>
  </si>
  <si>
    <t>45</t>
  </si>
  <si>
    <t>631319175.S</t>
  </si>
  <si>
    <t>Príplatok za strhnutie povrchu mazaniny latou pre hr. obidvoch vrstiev mazaniny nad 120 do 240 mm</t>
  </si>
  <si>
    <t>-445569666</t>
  </si>
  <si>
    <t>46</t>
  </si>
  <si>
    <t>631362021.S</t>
  </si>
  <si>
    <t>Výstuž mazanín z betónov (z kameniva) a z ľahkých betónov zo zváraných sietí z drôtov typu KARI</t>
  </si>
  <si>
    <t>1090128956</t>
  </si>
  <si>
    <t>47</t>
  </si>
  <si>
    <t>632452641.S</t>
  </si>
  <si>
    <t>Cementová samonivelizačná stierka, pevnosti v tlaku 25 MPa, hr. 2 mm</t>
  </si>
  <si>
    <t>464950706</t>
  </si>
  <si>
    <t>48</t>
  </si>
  <si>
    <t>639991023.S</t>
  </si>
  <si>
    <t>Stratené debnenie a izolácia proti vlhkosti a radónu z HDPE tvaroviek výšky 350 mm</t>
  </si>
  <si>
    <t>1408494344</t>
  </si>
  <si>
    <t>49</t>
  </si>
  <si>
    <t>642945111.S</t>
  </si>
  <si>
    <t>Osadenie oceľ. zárubní protipož. dverí s obetónov. jednokrídlové do 2,5 m2</t>
  </si>
  <si>
    <t>-1123712406</t>
  </si>
  <si>
    <t>50</t>
  </si>
  <si>
    <t>553310007800</t>
  </si>
  <si>
    <t xml:space="preserve">Zárubňa oceľová CgU šxvxhr 900x1970x100 mm </t>
  </si>
  <si>
    <t>-524185867</t>
  </si>
  <si>
    <t>Ostatné konštrukcie a práce-búranie</t>
  </si>
  <si>
    <t>51</t>
  </si>
  <si>
    <t>916561211.S</t>
  </si>
  <si>
    <t>Osadenie záhonového alebo parkového obrubníka betónového, do lôžka zo suchého betónu tr. C 12/15 s bočnou oporou</t>
  </si>
  <si>
    <t>-1174617371</t>
  </si>
  <si>
    <t>52</t>
  </si>
  <si>
    <t>592170001800.S</t>
  </si>
  <si>
    <t>Obrubník parkový, lxšxv 1000x50x200 mm, prírodný</t>
  </si>
  <si>
    <t>609752837</t>
  </si>
  <si>
    <t>53</t>
  </si>
  <si>
    <t>941955001</t>
  </si>
  <si>
    <t>Lešenie ľahké pracovné pomocné, s výškou lešeňovej podlahy do 1,20 m</t>
  </si>
  <si>
    <t>-1012754785</t>
  </si>
  <si>
    <t>54</t>
  </si>
  <si>
    <t>961031311.S</t>
  </si>
  <si>
    <t>Búranie základov alebo vybúranie otvorov plochy nad 4 m2 tehlových na akúkoľvek maltu,  -1,80000t</t>
  </si>
  <si>
    <t>1728552334</t>
  </si>
  <si>
    <t>55</t>
  </si>
  <si>
    <t>961055111.S</t>
  </si>
  <si>
    <t>Búranie základov alebo vybúranie otvorov plochy nad 4 m2 v základoch železobetónových,  -2,40000t</t>
  </si>
  <si>
    <t>1240218949</t>
  </si>
  <si>
    <t>56</t>
  </si>
  <si>
    <t>962031132.S</t>
  </si>
  <si>
    <t>Búranie priečok alebo vybúranie otvorov plochy nad 4 m2 z tehál pálených, plných alebo dutých hr. do 150 mm,  -0,19600t</t>
  </si>
  <si>
    <t>-1779740644</t>
  </si>
  <si>
    <t>57</t>
  </si>
  <si>
    <t>972056020.S</t>
  </si>
  <si>
    <t>Jadrové vrty diamantovými korunkami do D 250 mm do stropov - železobetónových -0,00118t</t>
  </si>
  <si>
    <t>cm</t>
  </si>
  <si>
    <t>-406207704</t>
  </si>
  <si>
    <t>58</t>
  </si>
  <si>
    <t>976071111.S</t>
  </si>
  <si>
    <t>Vybúranie kovových madiel a zábradlí,  -0,03700t</t>
  </si>
  <si>
    <t>-1913787895</t>
  </si>
  <si>
    <t>59</t>
  </si>
  <si>
    <t>976085211.S</t>
  </si>
  <si>
    <t>Vybúranie kanalizačného rámu betónového vrátane poklopu alebo mreže,  -0,02400t</t>
  </si>
  <si>
    <t>537596993</t>
  </si>
  <si>
    <t>60</t>
  </si>
  <si>
    <t>979011111.S</t>
  </si>
  <si>
    <t>Zvislá doprava sutiny a vybúraných hmôt za prvé podlažie nad alebo pod základným podlažím</t>
  </si>
  <si>
    <t>-1409923626</t>
  </si>
  <si>
    <t>61</t>
  </si>
  <si>
    <t>979011121.S</t>
  </si>
  <si>
    <t>Zvislá doprava sutiny a vybúraných hmôt za každé ďalšie podlažie</t>
  </si>
  <si>
    <t>1289777058</t>
  </si>
  <si>
    <t>62</t>
  </si>
  <si>
    <t>979081111.S</t>
  </si>
  <si>
    <t>Odvoz sutiny a vybúraných hmôt na skládku do 1 km</t>
  </si>
  <si>
    <t>-1173694193</t>
  </si>
  <si>
    <t>63</t>
  </si>
  <si>
    <t>979081121.S</t>
  </si>
  <si>
    <t>Odvoz sutiny a vybúraných hmôt na skládku za každý ďalší 1 km</t>
  </si>
  <si>
    <t>-792256220</t>
  </si>
  <si>
    <t>64</t>
  </si>
  <si>
    <t>979082111.S</t>
  </si>
  <si>
    <t>Vnútrostavenisková doprava sutiny a vybúraných hmôt do 10 m</t>
  </si>
  <si>
    <t>-270919904</t>
  </si>
  <si>
    <t>65</t>
  </si>
  <si>
    <t>979089012.S</t>
  </si>
  <si>
    <t>Poplatok za skladovanie - betón, tehly, dlaždice (17 01) ostatné</t>
  </si>
  <si>
    <t>1293083700</t>
  </si>
  <si>
    <t>99</t>
  </si>
  <si>
    <t>Presun hmôt HSV</t>
  </si>
  <si>
    <t>66</t>
  </si>
  <si>
    <t>999281111.S</t>
  </si>
  <si>
    <t>Presun hmôt pre opravy a údržbu objektov vrátane vonkajších plášťov výšky do 25 m</t>
  </si>
  <si>
    <t>-658911637</t>
  </si>
  <si>
    <t>PSV</t>
  </si>
  <si>
    <t>Práce a dodávky PSV</t>
  </si>
  <si>
    <t>711</t>
  </si>
  <si>
    <t>Izolácie proti vode a vlhkosti</t>
  </si>
  <si>
    <t>67</t>
  </si>
  <si>
    <t>711112001.S</t>
  </si>
  <si>
    <t>Zhotovenie  izolácie proti zemnej vlhkosti zvislá penetračným náterom za studena</t>
  </si>
  <si>
    <t>53510338</t>
  </si>
  <si>
    <t>68</t>
  </si>
  <si>
    <t>246170000900.S</t>
  </si>
  <si>
    <t>Lak asfaltový penetračný</t>
  </si>
  <si>
    <t>-66325499</t>
  </si>
  <si>
    <t>69</t>
  </si>
  <si>
    <t>711131102.S</t>
  </si>
  <si>
    <t>Zhotovenie geotextílie alebo tkaniny na plochu vodorovnú</t>
  </si>
  <si>
    <t>-152369132</t>
  </si>
  <si>
    <t>70</t>
  </si>
  <si>
    <t>693110003200.S</t>
  </si>
  <si>
    <t>Geotextília polypropylénová netkaná 500 g/m2</t>
  </si>
  <si>
    <t>-1452051782</t>
  </si>
  <si>
    <t>71</t>
  </si>
  <si>
    <t>693110004500.S</t>
  </si>
  <si>
    <t>Geotextília polypropylénová netkaná 300 g/m2</t>
  </si>
  <si>
    <t>-2143643792</t>
  </si>
  <si>
    <t>72</t>
  </si>
  <si>
    <t>711132102.S</t>
  </si>
  <si>
    <t>Zhotovenie geotextílie alebo tkaniny na plochu zvislú</t>
  </si>
  <si>
    <t>-1560408216</t>
  </si>
  <si>
    <t>73</t>
  </si>
  <si>
    <t>2022323701</t>
  </si>
  <si>
    <t>74</t>
  </si>
  <si>
    <t>711132107.S</t>
  </si>
  <si>
    <t>Zhotovenie izolácie proti zemnej vlhkosti nopovou fóloiu položenou voľne na ploche zvislej</t>
  </si>
  <si>
    <t>-324725</t>
  </si>
  <si>
    <t>75</t>
  </si>
  <si>
    <t>283230002700.Spc</t>
  </si>
  <si>
    <t xml:space="preserve">Nopová HDPE fólia hrúbky 0,5 mm, výška nopu 8 mm, proti zemnej vlhkosti s radónovou ochranou, pre spodnú stavbu, ukončujúca lišta </t>
  </si>
  <si>
    <t>2062100514</t>
  </si>
  <si>
    <t>76</t>
  </si>
  <si>
    <t>711142559.S</t>
  </si>
  <si>
    <t>Zhotovenie  izolácie proti zemnej vlhkosti a tlakovej vode zvislá NAIP pritavením</t>
  </si>
  <si>
    <t>514499856</t>
  </si>
  <si>
    <t>77</t>
  </si>
  <si>
    <t>628310001000.S</t>
  </si>
  <si>
    <t>Pás asfaltový s posypom hr. 3,5 mm vystužený sklenenou rohožou</t>
  </si>
  <si>
    <t>-974999961</t>
  </si>
  <si>
    <t>78</t>
  </si>
  <si>
    <t>711415110.1R</t>
  </si>
  <si>
    <t>Izolácia proti tlakovej vode bitúmenovou emulziou na ploche vodorovnej</t>
  </si>
  <si>
    <t>-1150185176</t>
  </si>
  <si>
    <t>79</t>
  </si>
  <si>
    <t>711415120.1R</t>
  </si>
  <si>
    <t>Izolácia proti tlakovej vode bitúmenovou emulziou na ploche zvislej</t>
  </si>
  <si>
    <t>894336919</t>
  </si>
  <si>
    <t>80</t>
  </si>
  <si>
    <t>711462301.1R</t>
  </si>
  <si>
    <t>Izolácia proti povrchovej a podpovrchovej tlakovej vode 2-zložkovou stierkou hydroizolačnou minerálnou pružnou hr. 2,5 mm na ploche vodorovnej</t>
  </si>
  <si>
    <t>2136804411</t>
  </si>
  <si>
    <t>81</t>
  </si>
  <si>
    <t>711463301.1R</t>
  </si>
  <si>
    <t>Izolácia proti povrchovej a podpovrchovej tlakovej vode 2-zložkovou stierkou hydroizolačnou minerálnou pružnou hr. 2,5 mm na ploche zvislej</t>
  </si>
  <si>
    <t>751970285</t>
  </si>
  <si>
    <t>82</t>
  </si>
  <si>
    <t>998711201</t>
  </si>
  <si>
    <t>Presun hmôt pre izoláciu proti vode v objektoch výšky do 6 m</t>
  </si>
  <si>
    <t>%</t>
  </si>
  <si>
    <t>387104425</t>
  </si>
  <si>
    <t>713</t>
  </si>
  <si>
    <t>Izolácie tepelné</t>
  </si>
  <si>
    <t>83</t>
  </si>
  <si>
    <t>713120010.S</t>
  </si>
  <si>
    <t>Zakrývanie tepelnej izolácie podláh fóliou</t>
  </si>
  <si>
    <t>-1694266993</t>
  </si>
  <si>
    <t>84</t>
  </si>
  <si>
    <t>283230011400.S</t>
  </si>
  <si>
    <t>PE fólia 0,2MM</t>
  </si>
  <si>
    <t>-888706645</t>
  </si>
  <si>
    <t>85</t>
  </si>
  <si>
    <t>713122121.S</t>
  </si>
  <si>
    <t>Montáž tepelnej izolácie podláh polystyrénom, kladeným voľne v dvoch vrstvách</t>
  </si>
  <si>
    <t>1566423744</t>
  </si>
  <si>
    <t>86</t>
  </si>
  <si>
    <t>283750001900.S</t>
  </si>
  <si>
    <t>Doska XPS hr. 60 mm, zateplenie soklov, suterénov, podláh, terás, striech, cestné staviteľstvo</t>
  </si>
  <si>
    <t>-48531913</t>
  </si>
  <si>
    <t>87</t>
  </si>
  <si>
    <t>713131143.S</t>
  </si>
  <si>
    <t>Montáž  fólie na steny</t>
  </si>
  <si>
    <t>-1707047320</t>
  </si>
  <si>
    <t>88</t>
  </si>
  <si>
    <t>1618867515</t>
  </si>
  <si>
    <t>89</t>
  </si>
  <si>
    <t>713132212.S</t>
  </si>
  <si>
    <t>Montáž tepelnej izolácie podzemných stien a základov xps položením voľne</t>
  </si>
  <si>
    <t>-918006662</t>
  </si>
  <si>
    <t>90</t>
  </si>
  <si>
    <t>283750001500.S</t>
  </si>
  <si>
    <t>Doska XPS hr. 50 mm, zateplenie soklov, suterénov, podláh, terás, striech, cestné staviteľstvo</t>
  </si>
  <si>
    <t>-1910500133</t>
  </si>
  <si>
    <t>91</t>
  </si>
  <si>
    <t>998713201</t>
  </si>
  <si>
    <t>Presun hmôt pre izolácie tepelné v objektoch výšky do 6 m</t>
  </si>
  <si>
    <t>509151813</t>
  </si>
  <si>
    <t>763</t>
  </si>
  <si>
    <t>Konštrukcie - drevostavby</t>
  </si>
  <si>
    <t>92</t>
  </si>
  <si>
    <t>763126611.Spc</t>
  </si>
  <si>
    <t xml:space="preserve">Predsadená SDK stena na oceľovej konštrukcií CD+UD, jednoducho opláštená doskou protipožiarnou DF12.5 mm, </t>
  </si>
  <si>
    <t>-1896275593</t>
  </si>
  <si>
    <t>93</t>
  </si>
  <si>
    <t>763135045.S</t>
  </si>
  <si>
    <t>Kazetový podhľad 600 x 600 mm, hrana ostrá, konštrukcia viditeľná, doska sadrokartónová biela hr. 10 mm</t>
  </si>
  <si>
    <t>272948640</t>
  </si>
  <si>
    <t>94</t>
  </si>
  <si>
    <t>998763201.S</t>
  </si>
  <si>
    <t>Presun hmôt pre drevostavby v objektoch výšky do 12 m</t>
  </si>
  <si>
    <t>-1721154403</t>
  </si>
  <si>
    <t>766</t>
  </si>
  <si>
    <t>Konštrukcie stolárske</t>
  </si>
  <si>
    <t>95</t>
  </si>
  <si>
    <t>766662112.S</t>
  </si>
  <si>
    <t>Montáž dverového krídla otočného jednokrídlového poldrážkového, do existujúcej zárubne, vrátane kovania</t>
  </si>
  <si>
    <t>-1958311765</t>
  </si>
  <si>
    <t>96</t>
  </si>
  <si>
    <t>549150000600.S</t>
  </si>
  <si>
    <t>Kľučka dverová a rozeta 2x, nehrdzavejúca oceľ, povrch nerez brúsený</t>
  </si>
  <si>
    <t>1849717794</t>
  </si>
  <si>
    <t>97</t>
  </si>
  <si>
    <t>611650001110.S</t>
  </si>
  <si>
    <t>Dvere vnútorné protipožiarne drevené EI EW 30 D3, šxv 900x1970 mm, požiarna výplň DTD, SK certifikát, RAL nástrek</t>
  </si>
  <si>
    <t>2054145140</t>
  </si>
  <si>
    <t>98</t>
  </si>
  <si>
    <t>766669117.S</t>
  </si>
  <si>
    <t>Montáž samozatvárača pre dverné krídla s hmotnosťou do 50 kg</t>
  </si>
  <si>
    <t>-538683861</t>
  </si>
  <si>
    <t>549170000500.S</t>
  </si>
  <si>
    <t>Samozatvárač dverí do 60 kg hydraulický, rozmer 173x85,5x76 mm, pre dvere šírky max. 900 mm</t>
  </si>
  <si>
    <t>-542901675</t>
  </si>
  <si>
    <t>100</t>
  </si>
  <si>
    <t>766694142.S</t>
  </si>
  <si>
    <t>Montáž parapetnej dosky plastovej šírky do 300 mm, dĺžky 1000-1600 mm</t>
  </si>
  <si>
    <t>-2059271799</t>
  </si>
  <si>
    <t>101</t>
  </si>
  <si>
    <t>611560000400.S</t>
  </si>
  <si>
    <t>Parapetná doska plastová, šírka 300 mm, komôrková vnútorná, zlatý dub, mramor, mahagon, svetlý buk, orech</t>
  </si>
  <si>
    <t>-1508337735</t>
  </si>
  <si>
    <t>102</t>
  </si>
  <si>
    <t>611560000800.S</t>
  </si>
  <si>
    <t>Plastové krytky k vnútorným parapetom plastovým, pár, vo farbe biela, mramor, zlatý dub, buk, mahagón, orech</t>
  </si>
  <si>
    <t>1568526435</t>
  </si>
  <si>
    <t>103</t>
  </si>
  <si>
    <t>998766201.S</t>
  </si>
  <si>
    <t>Presun hmot pre konštrukcie stolárske v objektoch výšky do 6 m</t>
  </si>
  <si>
    <t>94939382</t>
  </si>
  <si>
    <t>767</t>
  </si>
  <si>
    <t>Konštrukcie doplnkové kovové</t>
  </si>
  <si>
    <t>104</t>
  </si>
  <si>
    <t>767590120.S</t>
  </si>
  <si>
    <t xml:space="preserve">Montáž podlahových konštrukcií podlahových roštov  vrátane kotvenia </t>
  </si>
  <si>
    <t>kg</t>
  </si>
  <si>
    <t>1146139887</t>
  </si>
  <si>
    <t>105</t>
  </si>
  <si>
    <t>631260001725.S</t>
  </si>
  <si>
    <t>Parorošt 30 x 30mm</t>
  </si>
  <si>
    <t>999574273</t>
  </si>
  <si>
    <t>106</t>
  </si>
  <si>
    <t>132320000200.S</t>
  </si>
  <si>
    <t>Tyč oceľová prierezu L nerovnoramenný uholník 50x30x5 mm, ozn. 11 373, podľa EN ISO S235JRG1</t>
  </si>
  <si>
    <t>1297771947</t>
  </si>
  <si>
    <t>107</t>
  </si>
  <si>
    <t>998767201.S</t>
  </si>
  <si>
    <t>Presun hmôt pre kovové stavebné doplnkové konštrukcie v objektoch výšky do 6 m</t>
  </si>
  <si>
    <t>-429416864</t>
  </si>
  <si>
    <t>771</t>
  </si>
  <si>
    <t>Podlahy z dlaždíc</t>
  </si>
  <si>
    <t>108</t>
  </si>
  <si>
    <t>771576119.S</t>
  </si>
  <si>
    <t>Montáž podláh z dlaždíc keramických do tmelu flexibilného mrazuvzdorného v obmedzenom priestore veľ. 300 x 300 mm</t>
  </si>
  <si>
    <t>-644288222</t>
  </si>
  <si>
    <t>109</t>
  </si>
  <si>
    <t>597740000700.S</t>
  </si>
  <si>
    <t xml:space="preserve">Dlaždice keramické s protišmykovým </t>
  </si>
  <si>
    <t>-1403367847</t>
  </si>
  <si>
    <t>110</t>
  </si>
  <si>
    <t>998771201</t>
  </si>
  <si>
    <t>Presun hmôt pre podlahy z dlaždíc v objektoch výšky do 6m</t>
  </si>
  <si>
    <t>-951923233</t>
  </si>
  <si>
    <t>776</t>
  </si>
  <si>
    <t>Podlahy povlakové</t>
  </si>
  <si>
    <t>111</t>
  </si>
  <si>
    <t>776520004.S</t>
  </si>
  <si>
    <t>Položenie elastického športového povrchu hrúbky od 8 do 9 mm</t>
  </si>
  <si>
    <t>-287904300</t>
  </si>
  <si>
    <t>112</t>
  </si>
  <si>
    <t>272520002600.S</t>
  </si>
  <si>
    <t>Gumová podlaha PUZZLE  HR.8mm</t>
  </si>
  <si>
    <t>1987658382</t>
  </si>
  <si>
    <t>113</t>
  </si>
  <si>
    <t>998776201.S</t>
  </si>
  <si>
    <t>Presun hmôt pre podlahy povlakové v objektoch výšky do 6 m</t>
  </si>
  <si>
    <t>1262671279</t>
  </si>
  <si>
    <t>783</t>
  </si>
  <si>
    <t>Nátery</t>
  </si>
  <si>
    <t>114</t>
  </si>
  <si>
    <t>783222100.S</t>
  </si>
  <si>
    <t>Nátery kov.stav.doplnk.konštr. syntetické farby šedej na vzduchu schnúce dvojnásobné - 70µm</t>
  </si>
  <si>
    <t>-1072527072</t>
  </si>
  <si>
    <t>115</t>
  </si>
  <si>
    <t>783226100.S</t>
  </si>
  <si>
    <t>Nátery kov.stav.doplnk.konštr. syntetické na vzduchu schnúce základný - 35µm</t>
  </si>
  <si>
    <t>-550711843</t>
  </si>
  <si>
    <t>784</t>
  </si>
  <si>
    <t>Maľby</t>
  </si>
  <si>
    <t>116</t>
  </si>
  <si>
    <t>784410100</t>
  </si>
  <si>
    <t>Penetrovanie jednonásobné jemnozrnných podkladov výšky do 3, 80 m</t>
  </si>
  <si>
    <t>-1355032202</t>
  </si>
  <si>
    <t>117</t>
  </si>
  <si>
    <t>784452261</t>
  </si>
  <si>
    <t xml:space="preserve">Maľby z maliarskych zmesí </t>
  </si>
  <si>
    <t>-2126357433</t>
  </si>
  <si>
    <t>02 - ZDRAVOTECHNIKA</t>
  </si>
  <si>
    <t>Kanianka</t>
  </si>
  <si>
    <t>INPOSTAV</t>
  </si>
  <si>
    <t xml:space="preserve">Keratová, INPOSTAV 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</si>
  <si>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</si>
  <si>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</si>
  <si>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</si>
  <si>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739 - Zdravotechnika -uloženie ,uchyt.potrubia</t>
  </si>
  <si>
    <t>HZS - Hodinové zúčtovacie sadzby</t>
  </si>
  <si>
    <t>OST - Ostatné</t>
  </si>
  <si>
    <t>612401191</t>
  </si>
  <si>
    <t>Omietka jednotlivých malých plôch vnútorných stien akoukoľvek maltou do 0, 09 m2</t>
  </si>
  <si>
    <t>-314979182</t>
  </si>
  <si>
    <t>612403399</t>
  </si>
  <si>
    <t>Hrubá výplň rýh na stenách akoukoľvek maltou, akejkoľvek šírky ryhy</t>
  </si>
  <si>
    <t>-1751705672</t>
  </si>
  <si>
    <t>971033231</t>
  </si>
  <si>
    <t>Vybúranie otvoru v murive tehl. plochy do 0,0225 m2 hr. do 150 mm,  -0,00400t</t>
  </si>
  <si>
    <t>-1539260717</t>
  </si>
  <si>
    <t>974031142</t>
  </si>
  <si>
    <t>Vysekávanie rýh v akomkoľvek murive tehlovom na akúkoľvek maltu do hĺbky 70 mm a š. do 70 mm,  -0,00900t - kanál.</t>
  </si>
  <si>
    <t>-936772517</t>
  </si>
  <si>
    <t>979081111</t>
  </si>
  <si>
    <t>19077600</t>
  </si>
  <si>
    <t>979081121</t>
  </si>
  <si>
    <t>-698466276</t>
  </si>
  <si>
    <t>979082213</t>
  </si>
  <si>
    <t>Vodorovná doprava sutiny so zložením a hrubým urovnaním na vzdialenosť do 1 km</t>
  </si>
  <si>
    <t>140293579</t>
  </si>
  <si>
    <t>9790871pc</t>
  </si>
  <si>
    <t>Poplatok za skládku  ostatnej  sute na riadenej skládke</t>
  </si>
  <si>
    <t>1197983188</t>
  </si>
  <si>
    <t>979087213</t>
  </si>
  <si>
    <t>Nakladanie na dopravné prostriedky pre vodorovnú dopravu vybúraných hmôt</t>
  </si>
  <si>
    <t>1775799831</t>
  </si>
  <si>
    <t>998276101</t>
  </si>
  <si>
    <t>Presun hmôt pre rúrové vedenie hĺbené z rúr z plast., hmôt alebo sklolamin. v otvorenom výkope</t>
  </si>
  <si>
    <t>1966374732</t>
  </si>
  <si>
    <t>713482111</t>
  </si>
  <si>
    <t>Montáž trubíc z PE, hr.do 10 mm,vnút.priemer do 38 mm</t>
  </si>
  <si>
    <t>1945024346</t>
  </si>
  <si>
    <t>283310001100</t>
  </si>
  <si>
    <t>Izolačná PE trubica TUBOLIT DG 18x9 mm (d potrubia x hr. izolácie), nadrezaná, AZ FLEX</t>
  </si>
  <si>
    <t>2143093903</t>
  </si>
  <si>
    <t>1385052482</t>
  </si>
  <si>
    <t>721</t>
  </si>
  <si>
    <t>Zdravotechnika - vnútorná kanalizácia</t>
  </si>
  <si>
    <t>721173204</t>
  </si>
  <si>
    <t>Potrubie z PVC - U odpadné pripájacie D 40x1, 8</t>
  </si>
  <si>
    <t>-1718985954</t>
  </si>
  <si>
    <t>721194104</t>
  </si>
  <si>
    <t>Zriadenie prípojky na potrubí vyvedenie a upevnenie odpadových výpustiek D 40x1, 8</t>
  </si>
  <si>
    <t>1336563360</t>
  </si>
  <si>
    <t>721290111</t>
  </si>
  <si>
    <t>Ostatné - skúška tesnosti kanalizácie v objektoch vodou do DN 125</t>
  </si>
  <si>
    <t>1723529925</t>
  </si>
  <si>
    <t>998721201</t>
  </si>
  <si>
    <t>Presun hmôt pre vnútornú kanalizáciu v objektoch výšky do 6 m</t>
  </si>
  <si>
    <t>407276963</t>
  </si>
  <si>
    <t>722</t>
  </si>
  <si>
    <t>Zdravotechnika - vnútorný vodovod</t>
  </si>
  <si>
    <t>722130211</t>
  </si>
  <si>
    <t>Potrubie z oceľ.rúr pozink.bezšvík.bežných-11 353.0, 10 004.0 zvarov. bežných-11 343.00 DN 15</t>
  </si>
  <si>
    <t>-1399248216</t>
  </si>
  <si>
    <t>722221010.S</t>
  </si>
  <si>
    <t>Montáž guľového kohúta závitového priameho pre vodu G 1/2</t>
  </si>
  <si>
    <t>-1265003781</t>
  </si>
  <si>
    <t>551110004900.S</t>
  </si>
  <si>
    <t>Guľový uzáver pre vodu 1/2", niklovaná mosadz</t>
  </si>
  <si>
    <t>1731662329</t>
  </si>
  <si>
    <t>722290226</t>
  </si>
  <si>
    <t>Tlaková skúška vodovodného potrubia závitového do DN 50</t>
  </si>
  <si>
    <t>-2037593007</t>
  </si>
  <si>
    <t>722290234</t>
  </si>
  <si>
    <t>Prepláchnutie a dezinfekcia vodovodného potrubia do DN 80</t>
  </si>
  <si>
    <t>1914863668</t>
  </si>
  <si>
    <t>998722201</t>
  </si>
  <si>
    <t>Presun hmôt pre vnútorný vodovod v objektoch výšky do 6 m</t>
  </si>
  <si>
    <t>-775872925</t>
  </si>
  <si>
    <t>725</t>
  </si>
  <si>
    <t>Zdravotechnika - zariaďovacie predmety</t>
  </si>
  <si>
    <t>725819201</t>
  </si>
  <si>
    <t>Montáž ventilu nástenného G 1/2</t>
  </si>
  <si>
    <t>súb.</t>
  </si>
  <si>
    <t>-2050340149</t>
  </si>
  <si>
    <t>551620013200.4</t>
  </si>
  <si>
    <t>Výtokový ventil K 3T G 1/2</t>
  </si>
  <si>
    <t>429936562</t>
  </si>
  <si>
    <t>725869380</t>
  </si>
  <si>
    <t>Montáž zápachovej uzávierky pre zariaďovacie predmety, ostatných typov do D 32</t>
  </si>
  <si>
    <t>843644020</t>
  </si>
  <si>
    <t>551620027100</t>
  </si>
  <si>
    <t>Vtokový lievik HL21, DN 32, (0,17 l/s), s protizápachovým uzáverom, pod kondenz. kotlom PP</t>
  </si>
  <si>
    <t>-906512067</t>
  </si>
  <si>
    <t>998725201</t>
  </si>
  <si>
    <t>Presun hmôt pre zariaďovacie predmety v objektoch výšky do 6 m</t>
  </si>
  <si>
    <t>1410587850</t>
  </si>
  <si>
    <t>739</t>
  </si>
  <si>
    <t>Zdravotechnika -uloženie ,uchyt.potrubia</t>
  </si>
  <si>
    <t>7390000pc</t>
  </si>
  <si>
    <t>Závesy pre ulož a uchytenie  potrubia  / napr..Larf/</t>
  </si>
  <si>
    <t>kpl</t>
  </si>
  <si>
    <t>-865564428</t>
  </si>
  <si>
    <t>HZS</t>
  </si>
  <si>
    <t>Hodinové zúčtovacie sadzby</t>
  </si>
  <si>
    <t>HZS000112</t>
  </si>
  <si>
    <t>Stavebno montážne práce náročnejšie, ucelené, obtiažne, rutinné (Tr. 2) v rozsahu viac ako 8 hodín náročnejšie - (podchytenie navrh. ležatej kanalizácie a odbočka DN50/DN15 -vodovod)</t>
  </si>
  <si>
    <t>hod</t>
  </si>
  <si>
    <t>512</t>
  </si>
  <si>
    <t>1779339556</t>
  </si>
  <si>
    <t>OST</t>
  </si>
  <si>
    <t>Ostatné</t>
  </si>
  <si>
    <t>OSTS000213.3</t>
  </si>
  <si>
    <t>Stavebno montážne práce náročné ucelené - odborné, pri napojení- a ..ostatné.../uved.do prev. vyskúšanie /</t>
  </si>
  <si>
    <t>-928716438</t>
  </si>
  <si>
    <t>03 - VYKUROVANIE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</si>
  <si>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</si>
  <si>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</si>
  <si>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</si>
  <si>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734 - Ústredné kúrenie, armatúry.</t>
  </si>
  <si>
    <t xml:space="preserve">    735 - Ústredné kúrenie - vykurovacie telesá</t>
  </si>
  <si>
    <t xml:space="preserve">    738 - Ústredné kúrenie, -vykurovacia skúška</t>
  </si>
  <si>
    <t xml:space="preserve">    739 - Ústredné kúrenie, -uloženie ,uchyt.potrubia</t>
  </si>
  <si>
    <t>439148715</t>
  </si>
  <si>
    <t>190732772</t>
  </si>
  <si>
    <t>974042555.S</t>
  </si>
  <si>
    <t>Vysekanie rýh v betónovej dlažbe do hĺbky 100 mm a šírky do 200 mm,  -0,04600t</t>
  </si>
  <si>
    <t>1183235191</t>
  </si>
  <si>
    <t>-1556993031</t>
  </si>
  <si>
    <t>-2067580603</t>
  </si>
  <si>
    <t>-1190267286</t>
  </si>
  <si>
    <t>-309049441</t>
  </si>
  <si>
    <t>-1479890553</t>
  </si>
  <si>
    <t>999281111</t>
  </si>
  <si>
    <t>1316029772</t>
  </si>
  <si>
    <t>713482121</t>
  </si>
  <si>
    <t>Montáž trubíc z PE, hr.15-20 mm,vnút.priemer do 38 mm</t>
  </si>
  <si>
    <t>33232695</t>
  </si>
  <si>
    <t>283310004600</t>
  </si>
  <si>
    <t>Izolačná PE trubica TUBOLIT DG 18x20 mm (d potrubia x hr. izolácie), nadrezaná, AZ FLEX</t>
  </si>
  <si>
    <t>2141589246</t>
  </si>
  <si>
    <t>283310004800</t>
  </si>
  <si>
    <t>Izolačná PE trubica TUBOLIT DG 28x20 mm (d potrubia x hr. izolácie), nadrezaná, AZ FLEX</t>
  </si>
  <si>
    <t>-1318909593</t>
  </si>
  <si>
    <t>283310004900</t>
  </si>
  <si>
    <t>Izolačná PE trubica TUBOLIT DG 35x20 mm (d potrubia x hr. izolácie), nadrezaná, AZ FLEX</t>
  </si>
  <si>
    <t>-1722667583</t>
  </si>
  <si>
    <t>1582233370</t>
  </si>
  <si>
    <t>731</t>
  </si>
  <si>
    <t>Ústredné kúrenie - kotolne</t>
  </si>
  <si>
    <t>731200823.S.r</t>
  </si>
  <si>
    <t>Demontáž kotla elektrického s výkonom do 25 kW,  -0,22625t</t>
  </si>
  <si>
    <t>1282581385</t>
  </si>
  <si>
    <t>731249124.S</t>
  </si>
  <si>
    <t>Montáž kotla oceľového teplovodného na kvap.a plynné palivá s výkonom od 23 do 35 kW</t>
  </si>
  <si>
    <t>1591686333</t>
  </si>
  <si>
    <t>484120012400.r</t>
  </si>
  <si>
    <t>Kotol plynový kondenzačný závesný, PROTHERM PANTHER CONDENS 30 KKO,výkon kúrenie 8,5-30 kW, 70/60°C, PROTHERM</t>
  </si>
  <si>
    <t>-871157870</t>
  </si>
  <si>
    <t>731341130.r</t>
  </si>
  <si>
    <t>Montáž úpravne vody elektronickej EZV</t>
  </si>
  <si>
    <t>-737769507</t>
  </si>
  <si>
    <t>436390002800.r</t>
  </si>
  <si>
    <t>Úpravna vody elektronická, EZV 32D, DN32 - 42mm</t>
  </si>
  <si>
    <t>-529831820</t>
  </si>
  <si>
    <t>998731201</t>
  </si>
  <si>
    <t>Presun hmôt pre kotolne umiestnené vo výške (hĺbke) do 6 m</t>
  </si>
  <si>
    <t>424661770</t>
  </si>
  <si>
    <t>732</t>
  </si>
  <si>
    <t>Ústredné kúrenie - strojovne</t>
  </si>
  <si>
    <t>732199100.r</t>
  </si>
  <si>
    <t>Montáž štítka</t>
  </si>
  <si>
    <t>1804962312</t>
  </si>
  <si>
    <t>920 AN04334</t>
  </si>
  <si>
    <t>Štítok samolepiaci JC06</t>
  </si>
  <si>
    <t>kus</t>
  </si>
  <si>
    <t>344547892</t>
  </si>
  <si>
    <t>732331009.S</t>
  </si>
  <si>
    <t>Montáž expanznej nádoby tlak do 6 bar s membránou 25 l</t>
  </si>
  <si>
    <t>-2023705327</t>
  </si>
  <si>
    <t>484630005400</t>
  </si>
  <si>
    <t>Nádoba expanzná s membránou typ NG 25 l, D 280 mm, v 494 mm, pripojenie R 3/4", 3/1,5 bar, šedá, REFLEX</t>
  </si>
  <si>
    <t>-409401997</t>
  </si>
  <si>
    <t>484630011800</t>
  </si>
  <si>
    <t>Konzola s páskou KS 8-25 - príslušenstvo k expanzným nádobám, REFLEX</t>
  </si>
  <si>
    <t>1559426622</t>
  </si>
  <si>
    <t>998732201</t>
  </si>
  <si>
    <t>Presun hmôt pre strojovne v objektoch výšky do 6 m</t>
  </si>
  <si>
    <t>1339502749</t>
  </si>
  <si>
    <t>733</t>
  </si>
  <si>
    <t>Ústredné kúrenie - rozvodné potrubie</t>
  </si>
  <si>
    <t>733111103</t>
  </si>
  <si>
    <t>Potrubie z rúrok závitových oceľových bezšvových bežných nízkotlakových DN 15</t>
  </si>
  <si>
    <t>-550150357</t>
  </si>
  <si>
    <t>733111105.S</t>
  </si>
  <si>
    <t>Potrubie z rúrok závitových oceľových bezšvových bežných nízkotlakových DN 25</t>
  </si>
  <si>
    <t>-1919840268</t>
  </si>
  <si>
    <t>733111106.S</t>
  </si>
  <si>
    <t>Potrubie z rúrok závitových oceľových bezšvových bežných nízkotlakových DN 32</t>
  </si>
  <si>
    <t>-104592631</t>
  </si>
  <si>
    <t>733190107</t>
  </si>
  <si>
    <t>Tlaková skúška potrubia z oceľových rúrok závitových</t>
  </si>
  <si>
    <t>1143574806</t>
  </si>
  <si>
    <t>998733201</t>
  </si>
  <si>
    <t>Presun hmôt pre rozvody potrubia v objektoch výšky do 6 m</t>
  </si>
  <si>
    <t>1534525191</t>
  </si>
  <si>
    <t>734</t>
  </si>
  <si>
    <t>Ústredné kúrenie, armatúry.</t>
  </si>
  <si>
    <t>734209101</t>
  </si>
  <si>
    <t>Montáž závitovej armatúry s 1 závitom do G 1/2</t>
  </si>
  <si>
    <t>1130208313</t>
  </si>
  <si>
    <t>1920060</t>
  </si>
  <si>
    <t>HERZ Termostatická hlavica HERZ "Design" "Mini" so závitom M 28 x 1,5, s kvapalinovým snímačom, automatická protimrazová ochrana pri cca 6°C, teplotný rozsah 6 - 28 °C</t>
  </si>
  <si>
    <t>-1073029030</t>
  </si>
  <si>
    <t>734209112</t>
  </si>
  <si>
    <t>Montáž závitovej armatúry s 2 závitmi do G 1/2</t>
  </si>
  <si>
    <t>2107230254</t>
  </si>
  <si>
    <t>1772367</t>
  </si>
  <si>
    <t>HERZ Ventil TS-90-V DN 15, termostatický, priamy, s plynulým skrytým prednastavením, prípojka na vykurovacie teleso s kužeľovým tesnením, pripojenie na rúru univerzálnym hrdlom</t>
  </si>
  <si>
    <t>-407139786</t>
  </si>
  <si>
    <t>1039231191</t>
  </si>
  <si>
    <t>1372341</t>
  </si>
  <si>
    <t>HERZ Ventil do spiatočky RL-1 DN 15, priamy, s možnosťou uzavretia, prípojka na vykurovacie teleso s kužeľovým tesnením, pripojenie na rúru univerzálnym hrdlom</t>
  </si>
  <si>
    <t>797492969</t>
  </si>
  <si>
    <t>734213120</t>
  </si>
  <si>
    <t>Montáž ventilu odvzdušňovacieho závitového vykurovacích telies do G 1/2</t>
  </si>
  <si>
    <t>1794941181</t>
  </si>
  <si>
    <t>551210012100</t>
  </si>
  <si>
    <t>Ventil odvzdušňovací ručný, 1/2", PN 10, BALUX, niklovaná mosadz, plast, IVAR</t>
  </si>
  <si>
    <t>1098149161</t>
  </si>
  <si>
    <t>734213260</t>
  </si>
  <si>
    <t>Montáž ventilu odvzdušňovacieho závitového automatického G 3/8 so spätnou klapkou</t>
  </si>
  <si>
    <t>-56838632</t>
  </si>
  <si>
    <t>551210009200</t>
  </si>
  <si>
    <t>Ventil odvzdušňovací automatický 3/8” so spätnou klapkou, armatúry pre uzavreté systémy, GIACOMINI</t>
  </si>
  <si>
    <t>1712329776</t>
  </si>
  <si>
    <t>734252110</t>
  </si>
  <si>
    <t>Montáž ventilu poistného rohového G 1/2</t>
  </si>
  <si>
    <t>1910910985</t>
  </si>
  <si>
    <t>551210023100</t>
  </si>
  <si>
    <t>Ventil poistný pre vykurovanie, 1/2" FF, 1,8 bar, PN 16 mosadz, IVAR</t>
  </si>
  <si>
    <t>-249216174</t>
  </si>
  <si>
    <t>734291113</t>
  </si>
  <si>
    <t>Ostané armatúry, kohútik plniaci a vypúšťací normy 13 7061, PN 1,0/100st. C G 1/2</t>
  </si>
  <si>
    <t>1089884143</t>
  </si>
  <si>
    <t>734291350.S</t>
  </si>
  <si>
    <t>Montáž filtra závitového G 1 1/4</t>
  </si>
  <si>
    <t>796999576</t>
  </si>
  <si>
    <t>422010002400.S</t>
  </si>
  <si>
    <t>Filter závitový nerez 5/4", dĺ. 105 mm, pre vykurovanie a klimatizácie, rozvody vody a priemysel</t>
  </si>
  <si>
    <t>-834268971</t>
  </si>
  <si>
    <t>734315015.S</t>
  </si>
  <si>
    <t>Montáž oceľového guľového kohúta na horúcu vodu obojstranne závitového DN 32</t>
  </si>
  <si>
    <t>1199940689</t>
  </si>
  <si>
    <t>551240002000.S</t>
  </si>
  <si>
    <t>Guľový kohút DN 32 obojstranne závitový na horúcu vodu, PN 40, vnútorný závit, oceľový</t>
  </si>
  <si>
    <t>1589545677</t>
  </si>
  <si>
    <t>734411111</t>
  </si>
  <si>
    <t>Teplomer technický s ochranným púzdrom - priamy typ 160 prev."A"</t>
  </si>
  <si>
    <t>-752843599</t>
  </si>
  <si>
    <t>734421130</t>
  </si>
  <si>
    <t>Tlakomer deformačný kruhový B 0-10 MPa č.03313 priem. 160</t>
  </si>
  <si>
    <t>1611443496</t>
  </si>
  <si>
    <t>734424912</t>
  </si>
  <si>
    <t>Kohútik čapový K 70-181-716 M 20 x 1, 5</t>
  </si>
  <si>
    <t>1394293281</t>
  </si>
  <si>
    <t>998734201</t>
  </si>
  <si>
    <t>Presun hmôt pre armatúry v objektoch výšky do 6 m</t>
  </si>
  <si>
    <t>-295099183</t>
  </si>
  <si>
    <t>735</t>
  </si>
  <si>
    <t>Ústredné kúrenie - vykurovacie telesá</t>
  </si>
  <si>
    <t>735154142.S</t>
  </si>
  <si>
    <t>Montáž vykurovacieho telesa panelového dvojradového výšky 600 mm/ dĺžky 1000-1200 mm</t>
  </si>
  <si>
    <t>745409787</t>
  </si>
  <si>
    <t>484530066100</t>
  </si>
  <si>
    <t>Teleso vykurovacie doskové dvojpanelové oceľové KORAD 22K, vxl 600x1000 mm s bočným pripojením a dvoma konvektormi, KORAD RADIATORS</t>
  </si>
  <si>
    <t>128152047</t>
  </si>
  <si>
    <t>735158120</t>
  </si>
  <si>
    <t>Vykurovacie telesá panelové, tlaková skúška telesa vodou U. S. Steel Košice dvojradového</t>
  </si>
  <si>
    <t>159523346</t>
  </si>
  <si>
    <t>998735201</t>
  </si>
  <si>
    <t>Presun hmôt pre vykurovacie telesá v objektoch výšky do 6 m</t>
  </si>
  <si>
    <t>-1403181210</t>
  </si>
  <si>
    <t>738</t>
  </si>
  <si>
    <t>Ústredné kúrenie, -vykurovacia skúška</t>
  </si>
  <si>
    <t>7380000pc</t>
  </si>
  <si>
    <t>Vykurovacia skúška,napustenie systému.skúška tesnosti...</t>
  </si>
  <si>
    <t>-481438090</t>
  </si>
  <si>
    <t>7380001pc</t>
  </si>
  <si>
    <t>Preplach potrubia</t>
  </si>
  <si>
    <t>550272816</t>
  </si>
  <si>
    <t>Ústredné kúrenie, -uloženie ,uchyt.potrubia</t>
  </si>
  <si>
    <t>-132377730</t>
  </si>
  <si>
    <t>78342-4140</t>
  </si>
  <si>
    <t>Nátery synt. kov. potrubia do DN 50mm dvojnás. a základ.</t>
  </si>
  <si>
    <t>989513696</t>
  </si>
  <si>
    <t>783424340</t>
  </si>
  <si>
    <t>Nátery kov.potr.a armatúr syntet. potrubie do DN 50 mm dvojnás. 1x email a základný náter - 140µm</t>
  </si>
  <si>
    <t>1876163646</t>
  </si>
  <si>
    <t>HZS000114.2</t>
  </si>
  <si>
    <t xml:space="preserve">Stavebno montážne práce ostatné..nezahrnuté položkami </t>
  </si>
  <si>
    <t>731713026</t>
  </si>
  <si>
    <t>-1673796174</t>
  </si>
  <si>
    <t>04 - PLYNOINŠTALÁCIA</t>
  </si>
  <si>
    <t xml:space="preserve">    4 - Vodorovné konštrukcie</t>
  </si>
  <si>
    <t xml:space="preserve">    8 - Rúrové vedenie</t>
  </si>
  <si>
    <t xml:space="preserve">    723 - Zdravotechnika - vnútorný plynovod</t>
  </si>
  <si>
    <t xml:space="preserve">    739 - Plynoinštalácia - uloženie ,uchyt.potrubia</t>
  </si>
  <si>
    <t>M - Práce a dodávky M</t>
  </si>
  <si>
    <t xml:space="preserve">    23-M - Montáže potrubia</t>
  </si>
  <si>
    <t>174101001</t>
  </si>
  <si>
    <t>-437334805</t>
  </si>
  <si>
    <t>175101101</t>
  </si>
  <si>
    <t>Obsyp potrubia sypaninou z vhodných hornín 1 až 4 bez prehodenia sypaniny</t>
  </si>
  <si>
    <t>-1636411840</t>
  </si>
  <si>
    <t>583310002300</t>
  </si>
  <si>
    <t>Kamenivo ťažené drobné predrvené frakcia 0-4 mm, STN EN 12620 + A1</t>
  </si>
  <si>
    <t>441994494</t>
  </si>
  <si>
    <t>Vodorovné konštrukcie</t>
  </si>
  <si>
    <t>411387531</t>
  </si>
  <si>
    <t>Zabetónov. otvoru s plochou do 0, 25 m2, v stropoch zo železobetónu a tvárnicových a v klenbách</t>
  </si>
  <si>
    <t>1551455726</t>
  </si>
  <si>
    <t>451572111</t>
  </si>
  <si>
    <t>Lôžko pod potrubie, stoky a drobné objekty, v otvorenom výkope z kameniva drobného ťaženého 0-4 mm</t>
  </si>
  <si>
    <t>-2099779402</t>
  </si>
  <si>
    <t>-668194475</t>
  </si>
  <si>
    <t>625253104.r</t>
  </si>
  <si>
    <t>Montáž minerálnej vlny (na spalinovod v exteriéri)</t>
  </si>
  <si>
    <t>-1963663110</t>
  </si>
  <si>
    <t>14072561001.r</t>
  </si>
  <si>
    <t>Minerálna vlna min 120kg/m3, 1,8m2</t>
  </si>
  <si>
    <t>1440235080</t>
  </si>
  <si>
    <t>Rúrové vedenie</t>
  </si>
  <si>
    <t>871218044.S</t>
  </si>
  <si>
    <t>Montáž plynového potrubia z dvojvsrtvového PE 100 SDR11 zváraných elektrotvarovkami D 50x4,6 mm</t>
  </si>
  <si>
    <t>2140396990</t>
  </si>
  <si>
    <t>286130036100.S</t>
  </si>
  <si>
    <t>Rúra HDPE na plyn PE100 SDR11 50x4,6x100 m</t>
  </si>
  <si>
    <t>711770434</t>
  </si>
  <si>
    <t>286530227300.S</t>
  </si>
  <si>
    <t>Elektrospojka PE 100, na plyn, SDR 11, D 50 mm</t>
  </si>
  <si>
    <t>826601659</t>
  </si>
  <si>
    <t>899712111.r</t>
  </si>
  <si>
    <t>Orientačná tabuľkaplynárenská na murive</t>
  </si>
  <si>
    <t>700185642</t>
  </si>
  <si>
    <t>899721133</t>
  </si>
  <si>
    <t>Označenie plynovodného potrubia žltou výstražnou fóliou</t>
  </si>
  <si>
    <t>932631693</t>
  </si>
  <si>
    <t>899912131.S.r</t>
  </si>
  <si>
    <t>Montáž koncovej objímky montovanej na potrubie DN 50 - 100</t>
  </si>
  <si>
    <t>-623294900</t>
  </si>
  <si>
    <t>415291.r</t>
  </si>
  <si>
    <t>Koncové objímky</t>
  </si>
  <si>
    <t>2093672065</t>
  </si>
  <si>
    <t>721230009.S.r</t>
  </si>
  <si>
    <t>Montáž tesniacej manžety</t>
  </si>
  <si>
    <t>2006669562</t>
  </si>
  <si>
    <t>900609</t>
  </si>
  <si>
    <t>Tesniaca manžeta "C" rozmer 63x90mm, MIVA</t>
  </si>
  <si>
    <t>1621022326</t>
  </si>
  <si>
    <t>230120072.S.r</t>
  </si>
  <si>
    <t>Montáž upínacej pásky</t>
  </si>
  <si>
    <t>-922628223</t>
  </si>
  <si>
    <t>12350017.r</t>
  </si>
  <si>
    <t>Upínacia páska z ušľachtilej ocele</t>
  </si>
  <si>
    <t>256</t>
  </si>
  <si>
    <t>1169951885</t>
  </si>
  <si>
    <t>971033251</t>
  </si>
  <si>
    <t>Vybúranie otvoru v murive tehl. plochy do 0,0225 m2 hr. do 450 mm,  -0,01200t</t>
  </si>
  <si>
    <t>983193886</t>
  </si>
  <si>
    <t>972054111</t>
  </si>
  <si>
    <t>Vybúranie otvoru v stropoch a klenbách železob. plochy do 0,0225 m2, hr. do 120 mm,  -0,00500t</t>
  </si>
  <si>
    <t>-308882572</t>
  </si>
  <si>
    <t>-1674457729</t>
  </si>
  <si>
    <t>572442968</t>
  </si>
  <si>
    <t>1491412174</t>
  </si>
  <si>
    <t>-176544313</t>
  </si>
  <si>
    <t>979087212</t>
  </si>
  <si>
    <t>Nakladanie na dopravné prostriedky pre vodorovnú dopravu sutiny</t>
  </si>
  <si>
    <t>849930957</t>
  </si>
  <si>
    <t>-1569826027</t>
  </si>
  <si>
    <t>713491131.S.r</t>
  </si>
  <si>
    <t>Oplechovanie izolácie tepelnej spalinovodu  pozinkovaným plechom</t>
  </si>
  <si>
    <t>1762278037</t>
  </si>
  <si>
    <t>998713203.S</t>
  </si>
  <si>
    <t>Presun hmôt pre izolácie tepelné v objektoch výšky nad 12 m do 24 m</t>
  </si>
  <si>
    <t>247562576</t>
  </si>
  <si>
    <t>723</t>
  </si>
  <si>
    <t>Zdravotechnika - vnútorný plynovod</t>
  </si>
  <si>
    <t>723120202.S</t>
  </si>
  <si>
    <t>Potrubie z oceľových rúrok závitových čiernych spájaných zvarovaním - akosť 11 353.0 DN 15</t>
  </si>
  <si>
    <t>1077894154</t>
  </si>
  <si>
    <t>723120206.S</t>
  </si>
  <si>
    <t>Potrubie z oceľových rúrok závitových čiernych spájaných zvarovaním - akosť 11 353.0 DN 40</t>
  </si>
  <si>
    <t>100341254</t>
  </si>
  <si>
    <t>231710001400</t>
  </si>
  <si>
    <t>Pena pištoľová PU Sto-Pistolenschaum SE, 750 ml, STO</t>
  </si>
  <si>
    <t>-1103926550</t>
  </si>
  <si>
    <t>723130253.S</t>
  </si>
  <si>
    <t>Potrubie plynové z oceľových bralenových rúrok  DN 40</t>
  </si>
  <si>
    <t>642379253</t>
  </si>
  <si>
    <t>723130255.S</t>
  </si>
  <si>
    <t>Potrubie plynové z oceľových bralenových rúrok  DN 65 - chránička</t>
  </si>
  <si>
    <t>1019687172</t>
  </si>
  <si>
    <t>723150368.S</t>
  </si>
  <si>
    <t>Potrubie z oceľových rúrok hladkých čiernych, chránička Dxt 76x3,2 mm</t>
  </si>
  <si>
    <t>-965370852</t>
  </si>
  <si>
    <t>723160205</t>
  </si>
  <si>
    <t>Prípojka k plynomeru spojená na závit bez obchádzky G 5/4</t>
  </si>
  <si>
    <t>-1489593411</t>
  </si>
  <si>
    <t>723160335</t>
  </si>
  <si>
    <t>Prípojka k plynomeru zvarená, rozpierka prípojky do G 5/4</t>
  </si>
  <si>
    <t>-142214415</t>
  </si>
  <si>
    <t>723170010.S</t>
  </si>
  <si>
    <t>Montáž plynovej nerezovej vlnovcovej rúry DN 25</t>
  </si>
  <si>
    <t>1321732974</t>
  </si>
  <si>
    <t>141310100190.S</t>
  </si>
  <si>
    <t>Rúra ohybná vlnovcová z ušľachtilej ocele DN 25 (1")</t>
  </si>
  <si>
    <t>1782155970</t>
  </si>
  <si>
    <t>197730059731.S</t>
  </si>
  <si>
    <t>Spojka redukovaná DN 25xDN 40, mosadz, pre rúry ohybné vlnovcové z ušľachtilej ocele</t>
  </si>
  <si>
    <t>1697691844</t>
  </si>
  <si>
    <t>723170015.S</t>
  </si>
  <si>
    <t>Montáž plynovej nerezovej vlnovcovej rúry DN 32</t>
  </si>
  <si>
    <t>-690379079</t>
  </si>
  <si>
    <t>141310100240.S</t>
  </si>
  <si>
    <t>Rúra ohybná vlnovcová z ušľachtilej ocele DN 32 (1 1/4")</t>
  </si>
  <si>
    <t>-1176829307</t>
  </si>
  <si>
    <t>197730059734.S</t>
  </si>
  <si>
    <t>Spojka redukovaná DN 32xDN 40, mosadz, pre rúry ohybné vlnovcové z ušľachtilej ocele</t>
  </si>
  <si>
    <t>-2053907762</t>
  </si>
  <si>
    <t>72319-0907</t>
  </si>
  <si>
    <t>Opr. plyn. potrubia, odvzdušnenie a napustenie potrubia</t>
  </si>
  <si>
    <t>399782248</t>
  </si>
  <si>
    <t>723221000.r1</t>
  </si>
  <si>
    <t>Montáž zátky na plynové potrubie G 6/4</t>
  </si>
  <si>
    <t>566522665</t>
  </si>
  <si>
    <t>197730079100.r1</t>
  </si>
  <si>
    <t>Zátka GAS, 6/4"</t>
  </si>
  <si>
    <t>-123864066</t>
  </si>
  <si>
    <t>723234101.r</t>
  </si>
  <si>
    <t>Montáž skrinky pre plynomer, HUP a príslušenstvo + uzemnenie</t>
  </si>
  <si>
    <t>-2085695034</t>
  </si>
  <si>
    <t>405610001100.r</t>
  </si>
  <si>
    <t>Drevená podložka pod plynomer práca + materiál</t>
  </si>
  <si>
    <t>-1848405573</t>
  </si>
  <si>
    <t>723239101</t>
  </si>
  <si>
    <t xml:space="preserve">Montáž armatúry závitovej s dvoma závitmi, kohútik priamy,solenoidový ventil G 1/2 </t>
  </si>
  <si>
    <t>690027201</t>
  </si>
  <si>
    <t>551340000200</t>
  </si>
  <si>
    <t>Kohút pre plynovú inštaláciu priamy s nátrubkom K 800 1/2"</t>
  </si>
  <si>
    <t>114506510</t>
  </si>
  <si>
    <t>723260801.r</t>
  </si>
  <si>
    <t>Demontáž skrinky pre plynomer a príslušenstvo vo vnútri skrinky</t>
  </si>
  <si>
    <t>568392850</t>
  </si>
  <si>
    <t>998723201</t>
  </si>
  <si>
    <t>Presun hmôt pre vnútorný plynovod v objektoch výšky do 6 m</t>
  </si>
  <si>
    <t>109602191</t>
  </si>
  <si>
    <t>732291911.r</t>
  </si>
  <si>
    <t>Pripojenie potrubia plynu  ku kotlu</t>
  </si>
  <si>
    <t>60847254</t>
  </si>
  <si>
    <t>399149816</t>
  </si>
  <si>
    <t>Plynoinštalácia - uloženie ,uchyt.potrubia</t>
  </si>
  <si>
    <t>-2100636797</t>
  </si>
  <si>
    <t>763115101.r</t>
  </si>
  <si>
    <t>Opláštenie spalinovodu doskami RF 12,5 mm</t>
  </si>
  <si>
    <t>-1173198549</t>
  </si>
  <si>
    <t>998763101.S</t>
  </si>
  <si>
    <t>243019820</t>
  </si>
  <si>
    <t>Nátery kov.potr.a armatúr syntet. potrubie do DN 50 mm dvojnás. 1x email a základný náter - 140µm - farba žltá</t>
  </si>
  <si>
    <t>-1703943496</t>
  </si>
  <si>
    <t>Práce a dodávky M</t>
  </si>
  <si>
    <t>23-M</t>
  </si>
  <si>
    <t>Montáže potrubia</t>
  </si>
  <si>
    <t>230060001.r1</t>
  </si>
  <si>
    <t>Montáž spalinovodu, rúra priemer 80/125, práca + materiiál</t>
  </si>
  <si>
    <t>-1604733857</t>
  </si>
  <si>
    <t>230203594.r</t>
  </si>
  <si>
    <t>Montáž USTR prechodka PE/oceľ s vonkajším závitom PE 100 SDR11 D 50/1 1/2"</t>
  </si>
  <si>
    <t>-46497375</t>
  </si>
  <si>
    <t>286220031200</t>
  </si>
  <si>
    <t>Prechodka USTR PE/oceľ PE 100 SDR 11 D/DN 50/40, FRIALEN</t>
  </si>
  <si>
    <t>128</t>
  </si>
  <si>
    <t>-423725947</t>
  </si>
  <si>
    <t>230203441</t>
  </si>
  <si>
    <t>Montáž ZS teleskopickej zemnej súpravy, D 32-50-H:0,7-1,0 m</t>
  </si>
  <si>
    <t>-461105078</t>
  </si>
  <si>
    <t>96010812</t>
  </si>
  <si>
    <t>Zemná súprava DN 3/4"-2", L=0,8-1,2 m teleskopická pre armatúry domovej prípojky,plyn</t>
  </si>
  <si>
    <t>1187286434</t>
  </si>
  <si>
    <t>230220006.S</t>
  </si>
  <si>
    <t>Montáž liatinového poklopu</t>
  </si>
  <si>
    <t>-2057741162</t>
  </si>
  <si>
    <t>552410000300.S</t>
  </si>
  <si>
    <t>Poklop ventilový pre plyn</t>
  </si>
  <si>
    <t>-668892244</t>
  </si>
  <si>
    <t>230220031.S</t>
  </si>
  <si>
    <t>Montáž čuchačky na chráničku</t>
  </si>
  <si>
    <t>-1052810465</t>
  </si>
  <si>
    <t>286220031200.r</t>
  </si>
  <si>
    <t xml:space="preserve">Čuchačka DN32 </t>
  </si>
  <si>
    <t>944377007</t>
  </si>
  <si>
    <t>8443052</t>
  </si>
  <si>
    <t>Piktogram: čuchačka, MIVA</t>
  </si>
  <si>
    <t>-413150931</t>
  </si>
  <si>
    <t>230230016</t>
  </si>
  <si>
    <t>Hlavná tlaková skúška vzduchom 0, 6 MPa - STN 38 6413 DN 50 (vonkajšieho)</t>
  </si>
  <si>
    <t>1519601858</t>
  </si>
  <si>
    <t>230330720.r</t>
  </si>
  <si>
    <t>Tlaková skúška potrubia plynu (vnútorného)</t>
  </si>
  <si>
    <t>-547580118</t>
  </si>
  <si>
    <t>230120095</t>
  </si>
  <si>
    <t>Montáž  vývodu signalizačného vodiča</t>
  </si>
  <si>
    <t>1891751606</t>
  </si>
  <si>
    <t>899721121</t>
  </si>
  <si>
    <t>Signalizačný vodič na potrubí PVC DN do 150 mm</t>
  </si>
  <si>
    <t>-746273881</t>
  </si>
  <si>
    <t>341110011300</t>
  </si>
  <si>
    <t>Vodič medený CE 4 mm2 (signalizačný vodič)</t>
  </si>
  <si>
    <t>-2092843050</t>
  </si>
  <si>
    <t>247710004300</t>
  </si>
  <si>
    <t>Páska sťahovacia, farba čierna lxš 200x3,6 mm (pre signal. vodič)</t>
  </si>
  <si>
    <t>-1699022323</t>
  </si>
  <si>
    <t>HZS000114</t>
  </si>
  <si>
    <t>Stavebno montážne práce najnáročnejšie na odbornosť - prehliadky pracoviska a revízie (Tr. 4) v rozsahu viac ako 8 hodín - práce revízneho technika</t>
  </si>
  <si>
    <t>-207268373</t>
  </si>
  <si>
    <t>HZS000215</t>
  </si>
  <si>
    <t>Stavebno montážne práce mimoriadne odborné (Tr. 5) v rozsahu viac ako 4 a menej ako 8 hodín - práce pracovníka TI</t>
  </si>
  <si>
    <t>-1823407874</t>
  </si>
  <si>
    <t>HZS000315</t>
  </si>
  <si>
    <t>Stavebno montážne práce mimoriadne odborné (Tr. 5) v rozsahu menej ako 4 hodiny - uvedenie do prevádzky</t>
  </si>
  <si>
    <t>-1284106224</t>
  </si>
  <si>
    <t>05 - ELEKTROINŠTALÁCIA</t>
  </si>
  <si>
    <t xml:space="preserve"> Ing. J. Ločei</t>
  </si>
  <si>
    <t xml:space="preserve">    21-M - Elektromontáže</t>
  </si>
  <si>
    <t xml:space="preserve">    22-M - Montáže oznam. a zabezp. zariadení</t>
  </si>
  <si>
    <t xml:space="preserve">    36-M - Montáž prev.,mer. a regul.zariadení</t>
  </si>
  <si>
    <t>N00 - PRESUNY</t>
  </si>
  <si>
    <t xml:space="preserve">    N01 - PRESUNY</t>
  </si>
  <si>
    <t>971011211</t>
  </si>
  <si>
    <t>Vybúranie výplne otvoru v sten. prefabrik. dielc. z ľahkých betónov plochy do 0, 25 m2,  -0,01300t</t>
  </si>
  <si>
    <t>1063376438</t>
  </si>
  <si>
    <t>973031616</t>
  </si>
  <si>
    <t>Vysekanie kapsy pre klátiky a krabice, veľkosti do 100x100x50 mm,  -0,00100t</t>
  </si>
  <si>
    <t>1820156360</t>
  </si>
  <si>
    <t>973031619</t>
  </si>
  <si>
    <t>Vysekanie kapsy pre klátiky a krabice, veľkosti do 150x150x100 mm,  -0,00300t</t>
  </si>
  <si>
    <t>-1608438820</t>
  </si>
  <si>
    <t>974031121</t>
  </si>
  <si>
    <t>Vysekanie rýh v akomkoľvek murive tehlovom na akúkoľvek maltu do hĺbky 30 mm a š. do 30 mm,  -0,00200 t</t>
  </si>
  <si>
    <t>373536976</t>
  </si>
  <si>
    <t>974031123</t>
  </si>
  <si>
    <t>Vysekanie rýh v akomkoľvek murive tehlovom na akúkoľvek maltu do hĺbky 30 mm a š. do 100 mm,  -0,00500t</t>
  </si>
  <si>
    <t>-126318934</t>
  </si>
  <si>
    <t>974031126</t>
  </si>
  <si>
    <t>Vysekanie rýh v akomkoľvek murive tehlovom na akúkoľvek maltu do hĺbky 30 mm a š. nad 150 mm,  -0,01300t</t>
  </si>
  <si>
    <t>1209159052</t>
  </si>
  <si>
    <t>974031154</t>
  </si>
  <si>
    <t>Vysekávanie rýh v akomkoľvek murive tehlovom na akúkoľvek maltu do hĺbky 100 mm a š. do 150 mm,  -0,02700t</t>
  </si>
  <si>
    <t>-542028154</t>
  </si>
  <si>
    <t>979011111</t>
  </si>
  <si>
    <t>-1102441558</t>
  </si>
  <si>
    <t>979011131</t>
  </si>
  <si>
    <t>Zvislá doprava sutiny po schodoch ručne do 3.5 m</t>
  </si>
  <si>
    <t>-1978166856</t>
  </si>
  <si>
    <t>1471728415</t>
  </si>
  <si>
    <t>976804826</t>
  </si>
  <si>
    <t>979082111</t>
  </si>
  <si>
    <t>1092476952</t>
  </si>
  <si>
    <t>979082121</t>
  </si>
  <si>
    <t>Vnútrostavenisková doprava sutiny a vybúraných hmôt za každých ďalších 5 m</t>
  </si>
  <si>
    <t>-809676784</t>
  </si>
  <si>
    <t>979089612</t>
  </si>
  <si>
    <t>Poplatok za skladovanie - iné odpady zo stavieb a demolácií (17 09), ostatné</t>
  </si>
  <si>
    <t>-321833133</t>
  </si>
  <si>
    <t>21-M</t>
  </si>
  <si>
    <t>Elektromontáže</t>
  </si>
  <si>
    <t>210010001</t>
  </si>
  <si>
    <t>Rúrka ohybná elektroinštalačná typ 23-13, uložená pod omietkou</t>
  </si>
  <si>
    <t>950120011</t>
  </si>
  <si>
    <t>3450722000</t>
  </si>
  <si>
    <t>Rúrka PVC 2313</t>
  </si>
  <si>
    <t>-751110044</t>
  </si>
  <si>
    <t>3451006400</t>
  </si>
  <si>
    <t>Vývodka 9913 rovná</t>
  </si>
  <si>
    <t>1499297797</t>
  </si>
  <si>
    <t>210010311</t>
  </si>
  <si>
    <t xml:space="preserve">Krabica odbočná s viečkom kruhová , bez zapojenia </t>
  </si>
  <si>
    <t>-1661592907</t>
  </si>
  <si>
    <t>3450907010</t>
  </si>
  <si>
    <t>Krabica  KU 68-1902</t>
  </si>
  <si>
    <t>-397341409</t>
  </si>
  <si>
    <t>210010312</t>
  </si>
  <si>
    <t>Krabica (KO 97) odbočná s viečkom, bez zapojenia, kruhová</t>
  </si>
  <si>
    <t>-179050683</t>
  </si>
  <si>
    <t>3450910000</t>
  </si>
  <si>
    <t>Krabica  KO-97</t>
  </si>
  <si>
    <t>1651100281</t>
  </si>
  <si>
    <t>210010313</t>
  </si>
  <si>
    <t>Krabica (KO 125) odbočná s viečkom, bez zapojenia, štvorcová</t>
  </si>
  <si>
    <t>-716261163</t>
  </si>
  <si>
    <t>3450907000</t>
  </si>
  <si>
    <t>Viečko krabicové KO 125 V</t>
  </si>
  <si>
    <t>67208845</t>
  </si>
  <si>
    <t>3450913000</t>
  </si>
  <si>
    <t>Krabica  KO-125</t>
  </si>
  <si>
    <t>1660662948</t>
  </si>
  <si>
    <t>210010321</t>
  </si>
  <si>
    <t>Krabica (1903, KR 68) odbočná s viečkom, svorkovnicou vrátane zapojenia, kruhová</t>
  </si>
  <si>
    <t>-1134601883</t>
  </si>
  <si>
    <t>3450907510</t>
  </si>
  <si>
    <t>Krabica  KU 68-1903</t>
  </si>
  <si>
    <t>-1322365837</t>
  </si>
  <si>
    <t>210010322</t>
  </si>
  <si>
    <t>Krabica (KR 97) odbočná s viečkom, svorkovnicou vrátane zapojenia, kruhová</t>
  </si>
  <si>
    <t>1714252080</t>
  </si>
  <si>
    <t>3450911000</t>
  </si>
  <si>
    <t>Krabica  KR-97</t>
  </si>
  <si>
    <t>-1232407605</t>
  </si>
  <si>
    <t>210010502</t>
  </si>
  <si>
    <t>Osadenie lustrovej svorky vrátane zapojenia do 3 x 4</t>
  </si>
  <si>
    <t>1460672354</t>
  </si>
  <si>
    <t>3450613000</t>
  </si>
  <si>
    <t>Svorka 6313-14 ES</t>
  </si>
  <si>
    <t>96116844</t>
  </si>
  <si>
    <t>210010521</t>
  </si>
  <si>
    <t>Odviečkovanie alebo zaviečkovanie škatúľ-viečko na závit</t>
  </si>
  <si>
    <t>-2077067202</t>
  </si>
  <si>
    <t>3450907100</t>
  </si>
  <si>
    <t>Viečko krabicové KO 68-1901</t>
  </si>
  <si>
    <t>-865990684</t>
  </si>
  <si>
    <t>210010522</t>
  </si>
  <si>
    <t>Odviečkovanie alebo zaviečkovanie škatúľ-viečko na skrutky</t>
  </si>
  <si>
    <t>132894505</t>
  </si>
  <si>
    <t>210011303</t>
  </si>
  <si>
    <t>Osadenie polyamidovej príchytky HM 10, do tehlového muriva</t>
  </si>
  <si>
    <t>-626304779</t>
  </si>
  <si>
    <t>2830404000</t>
  </si>
  <si>
    <t>Hmoždinka klasická 10 mm T10  typ:  T10-PA</t>
  </si>
  <si>
    <t>-1045531300</t>
  </si>
  <si>
    <t>210040512</t>
  </si>
  <si>
    <t>Ukončenie vodičov svorkou</t>
  </si>
  <si>
    <t>1676327296</t>
  </si>
  <si>
    <t>3450603800</t>
  </si>
  <si>
    <t>Svorka 6035-00 T31</t>
  </si>
  <si>
    <t>-412792903</t>
  </si>
  <si>
    <t>210040701</t>
  </si>
  <si>
    <t xml:space="preserve">Murárske práce Vysekanie, zamurovanie a začistenie drážka pre rúrku alebo kábel do D 29 mm </t>
  </si>
  <si>
    <t>-1288994634</t>
  </si>
  <si>
    <t>3410106052</t>
  </si>
  <si>
    <t>I-Trubka FXP 32-TURBO</t>
  </si>
  <si>
    <t>555567510</t>
  </si>
  <si>
    <t>210040702</t>
  </si>
  <si>
    <t xml:space="preserve">Murárske práce Vysekanie, zamurovanie a začistenie rážka pre rúrku alebo kábel do D 48 mm </t>
  </si>
  <si>
    <t>-438938862</t>
  </si>
  <si>
    <t>210040730</t>
  </si>
  <si>
    <t>Vyrezanie rýh do muriva frézou</t>
  </si>
  <si>
    <t>783866864</t>
  </si>
  <si>
    <t>210100001</t>
  </si>
  <si>
    <t>Ukončenie vodičov v rozvádzač. vrátane zapojenia a vodičovej koncovky do 2.5 mm2</t>
  </si>
  <si>
    <t>1615830713</t>
  </si>
  <si>
    <t>3452104400</t>
  </si>
  <si>
    <t>G-Káblové oko CU   1,5x3 KU-L</t>
  </si>
  <si>
    <t>2027460937</t>
  </si>
  <si>
    <t>210100003</t>
  </si>
  <si>
    <t>Ukončenie vodičov v rozvádzač. vrátane zapojenia a vodičovej koncovky do 16 mm2</t>
  </si>
  <si>
    <t>1304413587</t>
  </si>
  <si>
    <t>3452105500</t>
  </si>
  <si>
    <t>G-Káblové oko CU  do 10x10 KU-L</t>
  </si>
  <si>
    <t>-1667553147</t>
  </si>
  <si>
    <t>210110001</t>
  </si>
  <si>
    <t xml:space="preserve">Jednopólový spínač - radenie 1, nástenný pre prostredie obyčajné alebo vlhké vrátane zapojenia </t>
  </si>
  <si>
    <t>595350819</t>
  </si>
  <si>
    <t>3450201320</t>
  </si>
  <si>
    <t>Spínač 1 do vlhka 3553-01629</t>
  </si>
  <si>
    <t>8821992</t>
  </si>
  <si>
    <t>210110003</t>
  </si>
  <si>
    <t xml:space="preserve">Sériový spínač (prepínač) -  radenie 5, nástenný pre prostredie obyčajné alebo vlhké vrátane zapojenia </t>
  </si>
  <si>
    <t>910975609</t>
  </si>
  <si>
    <t>3450201480</t>
  </si>
  <si>
    <t>Prepínač 5 do vlhka 3553-05629</t>
  </si>
  <si>
    <t>1770091866</t>
  </si>
  <si>
    <t>210110021</t>
  </si>
  <si>
    <t>Spínač nástenný pre prostredie vonkajšie a mokré, vrátane zapojenia jednopólový - radenie 1</t>
  </si>
  <si>
    <t>-460912651</t>
  </si>
  <si>
    <t>3450201330</t>
  </si>
  <si>
    <t>Spínač 1 vodotesný 3553-01750</t>
  </si>
  <si>
    <t>104134591</t>
  </si>
  <si>
    <t>210111011</t>
  </si>
  <si>
    <t>Domová zásuvka polozapustená alebo zapustená vrátane zapojenia 10/16 A 250 V 2P + Z</t>
  </si>
  <si>
    <t>1552899428</t>
  </si>
  <si>
    <t>3450318300</t>
  </si>
  <si>
    <t>Zásuvka 4FN 15038 BM dvojitá</t>
  </si>
  <si>
    <t>-951950775</t>
  </si>
  <si>
    <t>210111012</t>
  </si>
  <si>
    <t>Domová zásuvka polozapustená alebo zapustená, 10/16 A 250 V 2P + Z 2 x zapojenie</t>
  </si>
  <si>
    <t>-2021580967</t>
  </si>
  <si>
    <t>3450359300</t>
  </si>
  <si>
    <t>Zásuvka Z 1221 B1 jednonasobná, polozapustená</t>
  </si>
  <si>
    <t>-400899795</t>
  </si>
  <si>
    <t>210111031</t>
  </si>
  <si>
    <t>Zásuvka na  montáž IP 44, 250V / 16A, vrátane zapojenia 2P + PE</t>
  </si>
  <si>
    <t>-1498827500</t>
  </si>
  <si>
    <t>345510005900</t>
  </si>
  <si>
    <t>Zásuvka Praktik jednonásobná, radenie 2P + PE, IP44, na povrch, biela</t>
  </si>
  <si>
    <t>-109673860</t>
  </si>
  <si>
    <t>210190001</t>
  </si>
  <si>
    <t>Montáž oceľoplechovej rozvodnice do váhy 20 kg</t>
  </si>
  <si>
    <t>-1710530410</t>
  </si>
  <si>
    <t>210200005</t>
  </si>
  <si>
    <t>Svietidlo interierové, exterier okrúhle stropné, IP 40 jednožiarovkové</t>
  </si>
  <si>
    <t>1954543094</t>
  </si>
  <si>
    <t>3480714180</t>
  </si>
  <si>
    <t>Stropné interiérové svietidlo PD typ D 1x24W so žiarivkou LED</t>
  </si>
  <si>
    <t>1594030591</t>
  </si>
  <si>
    <t>210200016-1</t>
  </si>
  <si>
    <t>Svietidlo interierové LED stropné, IP 20</t>
  </si>
  <si>
    <t>1193163016</t>
  </si>
  <si>
    <t>3480724320</t>
  </si>
  <si>
    <t>Núdzové svietidlá IP65 typ NS PD  1x8W/3hod, len núdz.režim</t>
  </si>
  <si>
    <t>-63160552</t>
  </si>
  <si>
    <t>3480728320</t>
  </si>
  <si>
    <t>Svetelné zdroje kompaktná žiarivka TS F9BX/SPX41/840 MIH</t>
  </si>
  <si>
    <t>1293638755</t>
  </si>
  <si>
    <t>210201002</t>
  </si>
  <si>
    <t xml:space="preserve">Svietidlá LED  stropné s krytom ,IP 20 </t>
  </si>
  <si>
    <t>758592438</t>
  </si>
  <si>
    <t>3480011980</t>
  </si>
  <si>
    <t>Svietidlo   prachotesné/ reflexná mriežka   PD   typ E, E  -2XTL-D58W D P-R</t>
  </si>
  <si>
    <t>1321450367</t>
  </si>
  <si>
    <t>210201045</t>
  </si>
  <si>
    <t>Zapojenie svietidlá IP20, 1 x svetelný zdroj, P=40W, stropného - nástenného interierového LED</t>
  </si>
  <si>
    <t>-1234718980</t>
  </si>
  <si>
    <t>3486301340</t>
  </si>
  <si>
    <t>Interiérové svietidlo LED 40W, IP40</t>
  </si>
  <si>
    <t>-1880273364</t>
  </si>
  <si>
    <t>210220030</t>
  </si>
  <si>
    <t>Ekvipotenciálna svorkovnica EPS 3 v krabici KO 100 E</t>
  </si>
  <si>
    <t>734802103</t>
  </si>
  <si>
    <t>3410300252</t>
  </si>
  <si>
    <t>Krabica odbočná  krabica + veko šedá  KO 100 E KA</t>
  </si>
  <si>
    <t>278315359</t>
  </si>
  <si>
    <t>3410301600</t>
  </si>
  <si>
    <t>Svorkovnica ekvipotencionálna  EPS 3</t>
  </si>
  <si>
    <t>819958799</t>
  </si>
  <si>
    <t>210220040</t>
  </si>
  <si>
    <t>Svorka na potrubie "BERNARD" vrátane pásika Cu</t>
  </si>
  <si>
    <t>199353878</t>
  </si>
  <si>
    <t>3544247905</t>
  </si>
  <si>
    <t>Bernard svorka zemniaca ZSA 16, obj. č. ESV000000041; bleskozvodný a uzemňovací materiál</t>
  </si>
  <si>
    <t>749244504</t>
  </si>
  <si>
    <t>3544247910</t>
  </si>
  <si>
    <t>Páska CU, obj. č. ESV000000038; bleskozvodný a uzemňovací materiál, dĺžka 0,5m</t>
  </si>
  <si>
    <t>-305025141</t>
  </si>
  <si>
    <t>129</t>
  </si>
  <si>
    <t>210220301</t>
  </si>
  <si>
    <t>Ochranné pospájanie v práčovniach, kúpeľniach, pevne uložené Cu 4-16mm2</t>
  </si>
  <si>
    <t>1464222675</t>
  </si>
  <si>
    <t>130</t>
  </si>
  <si>
    <t>3410403400</t>
  </si>
  <si>
    <t>Kábel/vodič pre pevné uloženie - medený CY   6 žltozelený</t>
  </si>
  <si>
    <t>-593974590</t>
  </si>
  <si>
    <t>133</t>
  </si>
  <si>
    <t>210290031</t>
  </si>
  <si>
    <t>Zistenie porúch na inštalácii v , spoloč. miest., na 1 okruh do 2 miestností</t>
  </si>
  <si>
    <t>41116670</t>
  </si>
  <si>
    <t>134</t>
  </si>
  <si>
    <t>210292019</t>
  </si>
  <si>
    <t>Preskúšanie stúpajúcich hlavných vedení s prezvonením a označením farbou v jednej rozvodnej skrini</t>
  </si>
  <si>
    <t>888877593</t>
  </si>
  <si>
    <t>135</t>
  </si>
  <si>
    <t>210292021</t>
  </si>
  <si>
    <t>Zfázovanie žíl káblov a vedení do štyroch žíl</t>
  </si>
  <si>
    <t>1128249376</t>
  </si>
  <si>
    <t>136</t>
  </si>
  <si>
    <t>210292022-1</t>
  </si>
  <si>
    <t>Vypnutie vedenia, vyskúšanie, opätovné zapnutie</t>
  </si>
  <si>
    <t>599521739</t>
  </si>
  <si>
    <t>137</t>
  </si>
  <si>
    <t>210292041</t>
  </si>
  <si>
    <t>Preskúšanie svetelného alebo zásuvkového okruhu sprevádzkovaním</t>
  </si>
  <si>
    <t>56357867</t>
  </si>
  <si>
    <t>138</t>
  </si>
  <si>
    <t>210800003</t>
  </si>
  <si>
    <t>Vodič medený uložený voľne CYY 450/750 V  4mm2</t>
  </si>
  <si>
    <t>-455483436</t>
  </si>
  <si>
    <t>139</t>
  </si>
  <si>
    <t>3410402600</t>
  </si>
  <si>
    <t>Kábel/vodič pre pevné uloženie - medený CY   4 čierny</t>
  </si>
  <si>
    <t>1064773926</t>
  </si>
  <si>
    <t>140</t>
  </si>
  <si>
    <t>3410420300</t>
  </si>
  <si>
    <t>Kábel/vodič pre pevné uloženie - medený CYY    4 čierny</t>
  </si>
  <si>
    <t>-1896465722</t>
  </si>
  <si>
    <t>141</t>
  </si>
  <si>
    <t>210800004</t>
  </si>
  <si>
    <t>Vodič medený uložený voľne CYY 450/750 V  6mm2</t>
  </si>
  <si>
    <t>1116403989</t>
  </si>
  <si>
    <t>142</t>
  </si>
  <si>
    <t>3410950900</t>
  </si>
  <si>
    <t>Kábel/vodič pre pevné uloženie - medený flexibilný H 07 V-U  6,0 zelenožltý</t>
  </si>
  <si>
    <t>823669933</t>
  </si>
  <si>
    <t>143</t>
  </si>
  <si>
    <t>210800005</t>
  </si>
  <si>
    <t>Vodič medený uložený voľne CYY 450/750 V  10mm2</t>
  </si>
  <si>
    <t>-1384631544</t>
  </si>
  <si>
    <t>144</t>
  </si>
  <si>
    <t>3410420000</t>
  </si>
  <si>
    <t>Kábel/vodič pre pevné uloženie - medený CYY    1 žltozelený</t>
  </si>
  <si>
    <t>-1137419143</t>
  </si>
  <si>
    <t>145</t>
  </si>
  <si>
    <t>3410949400</t>
  </si>
  <si>
    <t>Kábel/vodič pre pevné uloženie - medený flexibilný H 07 V-U 10,0 zelenožltý</t>
  </si>
  <si>
    <t>888358170</t>
  </si>
  <si>
    <t>146</t>
  </si>
  <si>
    <t>210800106</t>
  </si>
  <si>
    <t>Kábel medený uložený voľne CYKY 450/750 V 3x2,5</t>
  </si>
  <si>
    <t>63574548</t>
  </si>
  <si>
    <t>147</t>
  </si>
  <si>
    <t>3410105100</t>
  </si>
  <si>
    <t>Kábel/vodič pre pevné uloženie - medený CYKY-J   3x  2,5</t>
  </si>
  <si>
    <t>660364805</t>
  </si>
  <si>
    <t>148</t>
  </si>
  <si>
    <t>210800107</t>
  </si>
  <si>
    <t>Kábel medený uložený voľne CYKY 450/750 V 3x1,5</t>
  </si>
  <si>
    <t>744015971</t>
  </si>
  <si>
    <t>149</t>
  </si>
  <si>
    <t>3410350085</t>
  </si>
  <si>
    <t>CYKY 3x1,5    Kábel pre pevné uloženie, medený STN</t>
  </si>
  <si>
    <t>337352617</t>
  </si>
  <si>
    <t>150</t>
  </si>
  <si>
    <t>210800113</t>
  </si>
  <si>
    <t>Kábel medený uložený voľne CYKY 450/750 V 4x1,5</t>
  </si>
  <si>
    <t>-1125473096</t>
  </si>
  <si>
    <t>151</t>
  </si>
  <si>
    <t>3410350091</t>
  </si>
  <si>
    <t>CYKY 4x1,5    Kábel pre pevné uloženie, medený STN</t>
  </si>
  <si>
    <t>339621415</t>
  </si>
  <si>
    <t>196</t>
  </si>
  <si>
    <t>210800117.S</t>
  </si>
  <si>
    <t>Kábel medený uložený voľne CYKY 450/750 V 4x10</t>
  </si>
  <si>
    <t>126553157</t>
  </si>
  <si>
    <t>197</t>
  </si>
  <si>
    <t>341110001700.S</t>
  </si>
  <si>
    <t>Kábel medený CYKY 4x10 mm2</t>
  </si>
  <si>
    <t>1986078367</t>
  </si>
  <si>
    <t>156</t>
  </si>
  <si>
    <t>210802308</t>
  </si>
  <si>
    <t>Kábel medený uložený voľne H05VV-F (CYSY) 300/500 V  3x1,5</t>
  </si>
  <si>
    <t>-2104706569</t>
  </si>
  <si>
    <t>157</t>
  </si>
  <si>
    <t>3410561100</t>
  </si>
  <si>
    <t>šnúra medená H05W-F O 4x1,5</t>
  </si>
  <si>
    <t>-1927193169</t>
  </si>
  <si>
    <t>158</t>
  </si>
  <si>
    <t>210802309</t>
  </si>
  <si>
    <t>Kábel medený uložený voľne H05VV-F (CYSY) 300/500 V  4x1,5</t>
  </si>
  <si>
    <t>-1232923346</t>
  </si>
  <si>
    <t>159</t>
  </si>
  <si>
    <t>3410561600</t>
  </si>
  <si>
    <t>šnúra medená H05W-F J 4x1,5</t>
  </si>
  <si>
    <t>-1191395853</t>
  </si>
  <si>
    <t>162</t>
  </si>
  <si>
    <t>210810045</t>
  </si>
  <si>
    <t>Kábel medený silový uložený pevne 1-CYKY 0,6/1 kV 3x1,5</t>
  </si>
  <si>
    <t>-2104534909</t>
  </si>
  <si>
    <t>163</t>
  </si>
  <si>
    <t>3411403700</t>
  </si>
  <si>
    <t>Nehorľavé káble - s funkčnosťou CHKE-V-O 3x1,5</t>
  </si>
  <si>
    <t>-277451141</t>
  </si>
  <si>
    <t>164</t>
  </si>
  <si>
    <t>210950101</t>
  </si>
  <si>
    <t>Označovací štítok na kábel hliníkový</t>
  </si>
  <si>
    <t>175797179</t>
  </si>
  <si>
    <t>165</t>
  </si>
  <si>
    <t>2830028200</t>
  </si>
  <si>
    <t>Označovač káblov  1,5 - 4 mm2 "A"  typ:  J15A</t>
  </si>
  <si>
    <t>-285762935</t>
  </si>
  <si>
    <t>166</t>
  </si>
  <si>
    <t>5489511000</t>
  </si>
  <si>
    <t>Štítok smaltovaný do 5 písmen 10x15 mm</t>
  </si>
  <si>
    <t>925013671</t>
  </si>
  <si>
    <t>167</t>
  </si>
  <si>
    <t>210950111</t>
  </si>
  <si>
    <t>Zväzkovanie jednožilových káblov</t>
  </si>
  <si>
    <t>497171278</t>
  </si>
  <si>
    <t>168</t>
  </si>
  <si>
    <t>2830045500</t>
  </si>
  <si>
    <t>Sťahovacia páska prírodná   98x2,5</t>
  </si>
  <si>
    <t>1771188385</t>
  </si>
  <si>
    <t>169</t>
  </si>
  <si>
    <t>213291000</t>
  </si>
  <si>
    <t>Odborná prehliadka a odborná skúška</t>
  </si>
  <si>
    <t>-126265670</t>
  </si>
  <si>
    <t>171</t>
  </si>
  <si>
    <t>213291010</t>
  </si>
  <si>
    <t>Rozvádazč Rexist. / úprava + vloženie ochranného prvku 25/3B )</t>
  </si>
  <si>
    <t>-882211059</t>
  </si>
  <si>
    <t>172</t>
  </si>
  <si>
    <t>213291011-3</t>
  </si>
  <si>
    <t>Rozvádazč PR1</t>
  </si>
  <si>
    <t>-1048805902</t>
  </si>
  <si>
    <t>174</t>
  </si>
  <si>
    <t>213291030</t>
  </si>
  <si>
    <t>PODRUžNý MATERIáL / SADRA, KLINCE, HMOŽDINY, SVORKY, SKRUTKY /</t>
  </si>
  <si>
    <t>1060778030</t>
  </si>
  <si>
    <t>175</t>
  </si>
  <si>
    <t>213291031</t>
  </si>
  <si>
    <t>Zásobovacia réžia , presuny materiálov, odvoz obalového materialu, skládka. doprava</t>
  </si>
  <si>
    <t>-1217547762</t>
  </si>
  <si>
    <t>180</t>
  </si>
  <si>
    <t>2121521249</t>
  </si>
  <si>
    <t>Vývody na slaboprúdové rozvody</t>
  </si>
  <si>
    <t>-1527655030</t>
  </si>
  <si>
    <t>181</t>
  </si>
  <si>
    <t>MV</t>
  </si>
  <si>
    <t>Murárske výpomoci</t>
  </si>
  <si>
    <t>1594600852</t>
  </si>
  <si>
    <t>22-M</t>
  </si>
  <si>
    <t>Montáže oznam. a zabezp. zariadení</t>
  </si>
  <si>
    <t>182</t>
  </si>
  <si>
    <t>220261622</t>
  </si>
  <si>
    <t>Osadenie príchytky, vyvŕtanie diery,zatlačenie príchytky do otvoru,v tehlovom murive D 8 mm</t>
  </si>
  <si>
    <t>808724201</t>
  </si>
  <si>
    <t>36-M</t>
  </si>
  <si>
    <t>Montáž prev.,mer. a regul.zariadení</t>
  </si>
  <si>
    <t>186</t>
  </si>
  <si>
    <t>361410308</t>
  </si>
  <si>
    <t>Dopojenie  čerpadiel, reg. zariadení, napájanie 220 V, 50 Hz, ČOV</t>
  </si>
  <si>
    <t>-875036445</t>
  </si>
  <si>
    <t>190</t>
  </si>
  <si>
    <t>HZS000211</t>
  </si>
  <si>
    <t>Stavebno montážne práce menej náročne, pomocné alebo manipulačné (Tr 1) v rozsahu viac 4 a menej ako 8 hodínn</t>
  </si>
  <si>
    <t>-923134364</t>
  </si>
  <si>
    <t>191</t>
  </si>
  <si>
    <t>HZS000213</t>
  </si>
  <si>
    <t xml:space="preserve">Stavebno montážne práce náročné ucelené - odborné, tvorivé remeselné (Tr 3) v rozsahu viac ako 4 a menej ako 8 hodín Zriadenie meranie a regulácie,zaškolenie obsluhy ( dodávka UK ) el iba dreobný inštalačný materiál </t>
  </si>
  <si>
    <t>-991899914</t>
  </si>
  <si>
    <t>N00</t>
  </si>
  <si>
    <t>PRESUNY</t>
  </si>
  <si>
    <t>N01</t>
  </si>
  <si>
    <t>192</t>
  </si>
  <si>
    <t>Odvoz odpadu na skládku tomu určenú+poplatok za skladovanie a presun</t>
  </si>
  <si>
    <t>sub</t>
  </si>
  <si>
    <t>1990727795</t>
  </si>
  <si>
    <t>193</t>
  </si>
  <si>
    <t>998921201</t>
  </si>
  <si>
    <t>Presun hmôt pre montáž silnoprúdových rozvodov a zariadení v stavbe (objekte) výšky do 7 m</t>
  </si>
  <si>
    <t>3218247</t>
  </si>
  <si>
    <t>194</t>
  </si>
  <si>
    <t>998921291</t>
  </si>
  <si>
    <t>Príplatok za zväčšený presun nad vymedzenú najväčšiu dopravnú vzdialenosť po stavenisku do 1 km</t>
  </si>
  <si>
    <t>1467061976</t>
  </si>
  <si>
    <t>195</t>
  </si>
  <si>
    <t>998921294</t>
  </si>
  <si>
    <t>Príplatok za zväčšený presun nad vymedzenú najväčšiu dopravnú vzdialenosť mimo staveniska k.ď. 1 km</t>
  </si>
  <si>
    <t>-249352086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</si>
</sst>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1" t="s">
        <v>5</v>
      </c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95" t="s">
        <v>13</v>
      </c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R5" s="17"/>
      <c r="BE5" s="192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97" t="s">
        <v>16</v>
      </c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R6" s="17"/>
      <c r="BE6" s="193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93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93"/>
      <c r="BS8" s="14" t="s">
        <v>6</v>
      </c>
    </row>
    <row r="9" spans="1:74" s="1" customFormat="1" ht="14.45" customHeight="1">
      <c r="B9" s="17"/>
      <c r="AR9" s="17"/>
      <c r="BE9" s="193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93"/>
      <c r="BS10" s="14" t="s">
        <v>6</v>
      </c>
    </row>
    <row r="11" spans="1:74" s="1" customFormat="1" ht="18.399999999999999" customHeight="1">
      <c r="B11" s="17"/>
      <c r="E11" s="22" t="s">
        <v>25</v>
      </c>
      <c r="AK11" s="24" t="s">
        <v>26</v>
      </c>
      <c r="AN11" s="22" t="s">
        <v>1</v>
      </c>
      <c r="AR11" s="17"/>
      <c r="BE11" s="193"/>
      <c r="BS11" s="14" t="s">
        <v>6</v>
      </c>
    </row>
    <row r="12" spans="1:74" s="1" customFormat="1" ht="6.95" customHeight="1">
      <c r="B12" s="17"/>
      <c r="AR12" s="17"/>
      <c r="BE12" s="193"/>
      <c r="BS12" s="14" t="s">
        <v>6</v>
      </c>
    </row>
    <row r="13" spans="1:74" s="1" customFormat="1" ht="12" customHeight="1">
      <c r="B13" s="17"/>
      <c r="D13" s="24" t="s">
        <v>27</v>
      </c>
      <c r="AK13" s="24" t="s">
        <v>24</v>
      </c>
      <c r="AN13" s="26" t="s">
        <v>28</v>
      </c>
      <c r="AR13" s="17"/>
      <c r="BE13" s="193"/>
      <c r="BS13" s="14" t="s">
        <v>6</v>
      </c>
    </row>
    <row r="14" spans="1:74" ht="12.75">
      <c r="B14" s="17"/>
      <c r="E14" s="198" t="s">
        <v>28</v>
      </c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24" t="s">
        <v>26</v>
      </c>
      <c r="AN14" s="26" t="s">
        <v>28</v>
      </c>
      <c r="AR14" s="17"/>
      <c r="BE14" s="193"/>
      <c r="BS14" s="14" t="s">
        <v>6</v>
      </c>
    </row>
    <row r="15" spans="1:74" s="1" customFormat="1" ht="6.95" customHeight="1">
      <c r="B15" s="17"/>
      <c r="AR15" s="17"/>
      <c r="BE15" s="193"/>
      <c r="BS15" s="14" t="s">
        <v>3</v>
      </c>
    </row>
    <row r="16" spans="1:74" s="1" customFormat="1" ht="12" customHeight="1">
      <c r="B16" s="17"/>
      <c r="D16" s="24" t="s">
        <v>29</v>
      </c>
      <c r="AK16" s="24" t="s">
        <v>24</v>
      </c>
      <c r="AN16" s="22" t="s">
        <v>1</v>
      </c>
      <c r="AR16" s="17"/>
      <c r="BE16" s="193"/>
      <c r="BS16" s="14" t="s">
        <v>3</v>
      </c>
    </row>
    <row r="17" spans="1:71" s="1" customFormat="1" ht="18.399999999999999" customHeight="1">
      <c r="B17" s="17"/>
      <c r="E17" s="22" t="s">
        <v>30</v>
      </c>
      <c r="AK17" s="24" t="s">
        <v>26</v>
      </c>
      <c r="AN17" s="22" t="s">
        <v>1</v>
      </c>
      <c r="AR17" s="17"/>
      <c r="BE17" s="193"/>
      <c r="BS17" s="14" t="s">
        <v>31</v>
      </c>
    </row>
    <row r="18" spans="1:71" s="1" customFormat="1" ht="6.95" customHeight="1">
      <c r="B18" s="17"/>
      <c r="AR18" s="17"/>
      <c r="BE18" s="193"/>
      <c r="BS18" s="14" t="s">
        <v>6</v>
      </c>
    </row>
    <row r="19" spans="1:71" s="1" customFormat="1" ht="12" customHeight="1">
      <c r="B19" s="17"/>
      <c r="D19" s="24" t="s">
        <v>32</v>
      </c>
      <c r="AK19" s="24" t="s">
        <v>24</v>
      </c>
      <c r="AN19" s="22" t="s">
        <v>1</v>
      </c>
      <c r="AR19" s="17"/>
      <c r="BE19" s="193"/>
      <c r="BS19" s="14" t="s">
        <v>6</v>
      </c>
    </row>
    <row r="20" spans="1:71" s="1" customFormat="1" ht="18.399999999999999" customHeight="1">
      <c r="B20" s="17"/>
      <c r="E20" s="22" t="s">
        <v>33</v>
      </c>
      <c r="AK20" s="24" t="s">
        <v>26</v>
      </c>
      <c r="AN20" s="22" t="s">
        <v>1</v>
      </c>
      <c r="AR20" s="17"/>
      <c r="BE20" s="193"/>
      <c r="BS20" s="14" t="s">
        <v>31</v>
      </c>
    </row>
    <row r="21" spans="1:71" s="1" customFormat="1" ht="6.95" customHeight="1">
      <c r="B21" s="17"/>
      <c r="AR21" s="17"/>
      <c r="BE21" s="193"/>
    </row>
    <row r="22" spans="1:71" s="1" customFormat="1" ht="12" customHeight="1">
      <c r="B22" s="17"/>
      <c r="D22" s="24" t="s">
        <v>34</v>
      </c>
      <c r="AR22" s="17"/>
      <c r="BE22" s="193"/>
    </row>
    <row r="23" spans="1:71" s="1" customFormat="1" ht="16.5" customHeight="1">
      <c r="B23" s="17"/>
      <c r="E23" s="200" t="s">
        <v>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R23" s="17"/>
      <c r="BE23" s="193"/>
    </row>
    <row r="24" spans="1:71" s="1" customFormat="1" ht="6.95" customHeight="1">
      <c r="B24" s="17"/>
      <c r="AR24" s="17"/>
      <c r="BE24" s="193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3"/>
    </row>
    <row r="26" spans="1:71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1">
        <f>ROUND(AG94,2)</f>
        <v>0</v>
      </c>
      <c r="AL26" s="202"/>
      <c r="AM26" s="202"/>
      <c r="AN26" s="202"/>
      <c r="AO26" s="202"/>
      <c r="AP26" s="29"/>
      <c r="AQ26" s="29"/>
      <c r="AR26" s="30"/>
      <c r="BE26" s="193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3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3" t="s">
        <v>36</v>
      </c>
      <c r="M28" s="203"/>
      <c r="N28" s="203"/>
      <c r="O28" s="203"/>
      <c r="P28" s="203"/>
      <c r="Q28" s="29"/>
      <c r="R28" s="29"/>
      <c r="S28" s="29"/>
      <c r="T28" s="29"/>
      <c r="U28" s="29"/>
      <c r="V28" s="29"/>
      <c r="W28" s="203" t="s">
        <v>37</v>
      </c>
      <c r="X28" s="203"/>
      <c r="Y28" s="203"/>
      <c r="Z28" s="203"/>
      <c r="AA28" s="203"/>
      <c r="AB28" s="203"/>
      <c r="AC28" s="203"/>
      <c r="AD28" s="203"/>
      <c r="AE28" s="203"/>
      <c r="AF28" s="29"/>
      <c r="AG28" s="29"/>
      <c r="AH28" s="29"/>
      <c r="AI28" s="29"/>
      <c r="AJ28" s="29"/>
      <c r="AK28" s="203" t="s">
        <v>38</v>
      </c>
      <c r="AL28" s="203"/>
      <c r="AM28" s="203"/>
      <c r="AN28" s="203"/>
      <c r="AO28" s="203"/>
      <c r="AP28" s="29"/>
      <c r="AQ28" s="29"/>
      <c r="AR28" s="30"/>
      <c r="BE28" s="193"/>
    </row>
    <row r="29" spans="1:71" s="3" customFormat="1" ht="14.45" customHeight="1">
      <c r="B29" s="34"/>
      <c r="D29" s="24" t="s">
        <v>39</v>
      </c>
      <c r="F29" s="24" t="s">
        <v>40</v>
      </c>
      <c r="L29" s="206">
        <v>0.2</v>
      </c>
      <c r="M29" s="205"/>
      <c r="N29" s="205"/>
      <c r="O29" s="205"/>
      <c r="P29" s="205"/>
      <c r="W29" s="204">
        <f>ROUND(AZ94, 2)</f>
        <v>0</v>
      </c>
      <c r="X29" s="205"/>
      <c r="Y29" s="205"/>
      <c r="Z29" s="205"/>
      <c r="AA29" s="205"/>
      <c r="AB29" s="205"/>
      <c r="AC29" s="205"/>
      <c r="AD29" s="205"/>
      <c r="AE29" s="205"/>
      <c r="AK29" s="204">
        <f>ROUND(AV94, 2)</f>
        <v>0</v>
      </c>
      <c r="AL29" s="205"/>
      <c r="AM29" s="205"/>
      <c r="AN29" s="205"/>
      <c r="AO29" s="205"/>
      <c r="AR29" s="34"/>
      <c r="BE29" s="194"/>
    </row>
    <row r="30" spans="1:71" s="3" customFormat="1" ht="14.45" customHeight="1">
      <c r="B30" s="34"/>
      <c r="F30" s="24" t="s">
        <v>41</v>
      </c>
      <c r="L30" s="206">
        <v>0.2</v>
      </c>
      <c r="M30" s="205"/>
      <c r="N30" s="205"/>
      <c r="O30" s="205"/>
      <c r="P30" s="205"/>
      <c r="W30" s="204">
        <f>ROUND(BA94, 2)</f>
        <v>0</v>
      </c>
      <c r="X30" s="205"/>
      <c r="Y30" s="205"/>
      <c r="Z30" s="205"/>
      <c r="AA30" s="205"/>
      <c r="AB30" s="205"/>
      <c r="AC30" s="205"/>
      <c r="AD30" s="205"/>
      <c r="AE30" s="205"/>
      <c r="AK30" s="204">
        <f>ROUND(AW94, 2)</f>
        <v>0</v>
      </c>
      <c r="AL30" s="205"/>
      <c r="AM30" s="205"/>
      <c r="AN30" s="205"/>
      <c r="AO30" s="205"/>
      <c r="AR30" s="34"/>
      <c r="BE30" s="194"/>
    </row>
    <row r="31" spans="1:71" s="3" customFormat="1" ht="14.45" hidden="1" customHeight="1">
      <c r="B31" s="34"/>
      <c r="F31" s="24" t="s">
        <v>42</v>
      </c>
      <c r="L31" s="206">
        <v>0.2</v>
      </c>
      <c r="M31" s="205"/>
      <c r="N31" s="205"/>
      <c r="O31" s="205"/>
      <c r="P31" s="205"/>
      <c r="W31" s="204">
        <f>ROUND(BB94, 2)</f>
        <v>0</v>
      </c>
      <c r="X31" s="205"/>
      <c r="Y31" s="205"/>
      <c r="Z31" s="205"/>
      <c r="AA31" s="205"/>
      <c r="AB31" s="205"/>
      <c r="AC31" s="205"/>
      <c r="AD31" s="205"/>
      <c r="AE31" s="205"/>
      <c r="AK31" s="204">
        <v>0</v>
      </c>
      <c r="AL31" s="205"/>
      <c r="AM31" s="205"/>
      <c r="AN31" s="205"/>
      <c r="AO31" s="205"/>
      <c r="AR31" s="34"/>
      <c r="BE31" s="194"/>
    </row>
    <row r="32" spans="1:71" s="3" customFormat="1" ht="14.45" hidden="1" customHeight="1">
      <c r="B32" s="34"/>
      <c r="F32" s="24" t="s">
        <v>43</v>
      </c>
      <c r="L32" s="206">
        <v>0.2</v>
      </c>
      <c r="M32" s="205"/>
      <c r="N32" s="205"/>
      <c r="O32" s="205"/>
      <c r="P32" s="205"/>
      <c r="W32" s="204">
        <f>ROUND(BC94, 2)</f>
        <v>0</v>
      </c>
      <c r="X32" s="205"/>
      <c r="Y32" s="205"/>
      <c r="Z32" s="205"/>
      <c r="AA32" s="205"/>
      <c r="AB32" s="205"/>
      <c r="AC32" s="205"/>
      <c r="AD32" s="205"/>
      <c r="AE32" s="205"/>
      <c r="AK32" s="204">
        <v>0</v>
      </c>
      <c r="AL32" s="205"/>
      <c r="AM32" s="205"/>
      <c r="AN32" s="205"/>
      <c r="AO32" s="205"/>
      <c r="AR32" s="34"/>
      <c r="BE32" s="194"/>
    </row>
    <row r="33" spans="1:57" s="3" customFormat="1" ht="14.45" hidden="1" customHeight="1">
      <c r="B33" s="34"/>
      <c r="F33" s="24" t="s">
        <v>44</v>
      </c>
      <c r="L33" s="206">
        <v>0</v>
      </c>
      <c r="M33" s="205"/>
      <c r="N33" s="205"/>
      <c r="O33" s="205"/>
      <c r="P33" s="205"/>
      <c r="W33" s="204">
        <f>ROUND(BD94, 2)</f>
        <v>0</v>
      </c>
      <c r="X33" s="205"/>
      <c r="Y33" s="205"/>
      <c r="Z33" s="205"/>
      <c r="AA33" s="205"/>
      <c r="AB33" s="205"/>
      <c r="AC33" s="205"/>
      <c r="AD33" s="205"/>
      <c r="AE33" s="205"/>
      <c r="AK33" s="204">
        <v>0</v>
      </c>
      <c r="AL33" s="205"/>
      <c r="AM33" s="205"/>
      <c r="AN33" s="205"/>
      <c r="AO33" s="205"/>
      <c r="AR33" s="34"/>
      <c r="BE33" s="19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3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10" t="s">
        <v>47</v>
      </c>
      <c r="Y35" s="208"/>
      <c r="Z35" s="208"/>
      <c r="AA35" s="208"/>
      <c r="AB35" s="208"/>
      <c r="AC35" s="37"/>
      <c r="AD35" s="37"/>
      <c r="AE35" s="37"/>
      <c r="AF35" s="37"/>
      <c r="AG35" s="37"/>
      <c r="AH35" s="37"/>
      <c r="AI35" s="37"/>
      <c r="AJ35" s="37"/>
      <c r="AK35" s="207">
        <f>SUM(AK26:AK33)</f>
        <v>0</v>
      </c>
      <c r="AL35" s="208"/>
      <c r="AM35" s="208"/>
      <c r="AN35" s="208"/>
      <c r="AO35" s="209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12</v>
      </c>
      <c r="L84" s="4" t="str">
        <f>K5</f>
        <v>2021-0311</v>
      </c>
      <c r="AR84" s="48"/>
    </row>
    <row r="85" spans="1:91" s="5" customFormat="1" ht="36.950000000000003" customHeight="1">
      <c r="B85" s="49"/>
      <c r="C85" s="50" t="s">
        <v>15</v>
      </c>
      <c r="L85" s="173" t="str">
        <f>K6</f>
        <v>STAVEBNÉ ÚPRAVY ČASTI ŠPORTOVÉHO AREÁLU KANIANKA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K85" s="174"/>
      <c r="AL85" s="174"/>
      <c r="AM85" s="174"/>
      <c r="AN85" s="174"/>
      <c r="AO85" s="174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KANIANKA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75" t="str">
        <f>IF(AN8= "","",AN8)</f>
        <v>23. 2. 2021</v>
      </c>
      <c r="AN87" s="175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40.15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OBEC KANIANKA, ULICA SNP 583/1,  972 17 KANIANKA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29</v>
      </c>
      <c r="AJ89" s="29"/>
      <c r="AK89" s="29"/>
      <c r="AL89" s="29"/>
      <c r="AM89" s="176" t="str">
        <f>IF(E17="","",E17)</f>
        <v>Ing. Martin Jahodník INPOSTAV S.R.O., Horná 336/17</v>
      </c>
      <c r="AN89" s="177"/>
      <c r="AO89" s="177"/>
      <c r="AP89" s="177"/>
      <c r="AQ89" s="29"/>
      <c r="AR89" s="30"/>
      <c r="AS89" s="178" t="s">
        <v>55</v>
      </c>
      <c r="AT89" s="179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27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32</v>
      </c>
      <c r="AJ90" s="29"/>
      <c r="AK90" s="29"/>
      <c r="AL90" s="29"/>
      <c r="AM90" s="176" t="str">
        <f>IF(E20="","",E20)</f>
        <v xml:space="preserve"> </v>
      </c>
      <c r="AN90" s="177"/>
      <c r="AO90" s="177"/>
      <c r="AP90" s="177"/>
      <c r="AQ90" s="29"/>
      <c r="AR90" s="30"/>
      <c r="AS90" s="180"/>
      <c r="AT90" s="181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0"/>
      <c r="AT91" s="181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82" t="s">
        <v>56</v>
      </c>
      <c r="D92" s="183"/>
      <c r="E92" s="183"/>
      <c r="F92" s="183"/>
      <c r="G92" s="183"/>
      <c r="H92" s="57"/>
      <c r="I92" s="185" t="s">
        <v>57</v>
      </c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183"/>
      <c r="AD92" s="183"/>
      <c r="AE92" s="183"/>
      <c r="AF92" s="183"/>
      <c r="AG92" s="184" t="s">
        <v>58</v>
      </c>
      <c r="AH92" s="183"/>
      <c r="AI92" s="183"/>
      <c r="AJ92" s="183"/>
      <c r="AK92" s="183"/>
      <c r="AL92" s="183"/>
      <c r="AM92" s="183"/>
      <c r="AN92" s="185" t="s">
        <v>59</v>
      </c>
      <c r="AO92" s="183"/>
      <c r="AP92" s="186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0">
        <f>ROUND(SUM(AG95:AG99),2)</f>
        <v>0</v>
      </c>
      <c r="AH94" s="190"/>
      <c r="AI94" s="190"/>
      <c r="AJ94" s="190"/>
      <c r="AK94" s="190"/>
      <c r="AL94" s="190"/>
      <c r="AM94" s="190"/>
      <c r="AN94" s="191">
        <f t="shared" ref="AN94:AN99" si="0">SUM(AG94,AT94)</f>
        <v>0</v>
      </c>
      <c r="AO94" s="191"/>
      <c r="AP94" s="191"/>
      <c r="AQ94" s="69" t="s">
        <v>1</v>
      </c>
      <c r="AR94" s="65"/>
      <c r="AS94" s="70">
        <f>ROUND(SUM(AS95:AS99),2)</f>
        <v>0</v>
      </c>
      <c r="AT94" s="71">
        <f t="shared" ref="AT94:AT99" si="1">ROUND(SUM(AV94:AW94),2)</f>
        <v>0</v>
      </c>
      <c r="AU94" s="72">
        <f>ROUND(SUM(AU95:AU99),5)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ROUND(SUM(AZ95:AZ99),2)</f>
        <v>0</v>
      </c>
      <c r="BA94" s="71">
        <f>ROUND(SUM(BA95:BA99),2)</f>
        <v>0</v>
      </c>
      <c r="BB94" s="71">
        <f>ROUND(SUM(BB95:BB99),2)</f>
        <v>0</v>
      </c>
      <c r="BC94" s="71">
        <f>ROUND(SUM(BC95:BC99),2)</f>
        <v>0</v>
      </c>
      <c r="BD94" s="73">
        <f>ROUND(SUM(BD95:BD99),2)</f>
        <v>0</v>
      </c>
      <c r="BS94" s="74" t="s">
        <v>74</v>
      </c>
      <c r="BT94" s="74" t="s">
        <v>75</v>
      </c>
      <c r="BU94" s="75" t="s">
        <v>76</v>
      </c>
      <c r="BV94" s="74" t="s">
        <v>77</v>
      </c>
      <c r="BW94" s="74" t="s">
        <v>4</v>
      </c>
      <c r="BX94" s="74" t="s">
        <v>78</v>
      </c>
      <c r="CL94" s="74" t="s">
        <v>1</v>
      </c>
    </row>
    <row r="95" spans="1:91" s="7" customFormat="1" ht="24.75" customHeight="1">
      <c r="A95" s="76" t="s">
        <v>79</v>
      </c>
      <c r="B95" s="77"/>
      <c r="C95" s="78"/>
      <c r="D95" s="187" t="s">
        <v>80</v>
      </c>
      <c r="E95" s="187"/>
      <c r="F95" s="187"/>
      <c r="G95" s="187"/>
      <c r="H95" s="187"/>
      <c r="I95" s="79"/>
      <c r="J95" s="187" t="s">
        <v>81</v>
      </c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87"/>
      <c r="AA95" s="187"/>
      <c r="AB95" s="187"/>
      <c r="AC95" s="187"/>
      <c r="AD95" s="187"/>
      <c r="AE95" s="187"/>
      <c r="AF95" s="187"/>
      <c r="AG95" s="188">
        <f>'01 - STAVEBNO-ARCHITEKTON...'!J30</f>
        <v>0</v>
      </c>
      <c r="AH95" s="189"/>
      <c r="AI95" s="189"/>
      <c r="AJ95" s="189"/>
      <c r="AK95" s="189"/>
      <c r="AL95" s="189"/>
      <c r="AM95" s="189"/>
      <c r="AN95" s="188">
        <f t="shared" si="0"/>
        <v>0</v>
      </c>
      <c r="AO95" s="189"/>
      <c r="AP95" s="189"/>
      <c r="AQ95" s="80" t="s">
        <v>82</v>
      </c>
      <c r="AR95" s="77"/>
      <c r="AS95" s="81">
        <v>0</v>
      </c>
      <c r="AT95" s="82">
        <f t="shared" si="1"/>
        <v>0</v>
      </c>
      <c r="AU95" s="83">
        <f>'01 - STAVEBNO-ARCHITEKTON...'!P134</f>
        <v>0</v>
      </c>
      <c r="AV95" s="82">
        <f>'01 - STAVEBNO-ARCHITEKTON...'!J33</f>
        <v>0</v>
      </c>
      <c r="AW95" s="82">
        <f>'01 - STAVEBNO-ARCHITEKTON...'!J34</f>
        <v>0</v>
      </c>
      <c r="AX95" s="82">
        <f>'01 - STAVEBNO-ARCHITEKTON...'!J35</f>
        <v>0</v>
      </c>
      <c r="AY95" s="82">
        <f>'01 - STAVEBNO-ARCHITEKTON...'!J36</f>
        <v>0</v>
      </c>
      <c r="AZ95" s="82">
        <f>'01 - STAVEBNO-ARCHITEKTON...'!F33</f>
        <v>0</v>
      </c>
      <c r="BA95" s="82">
        <f>'01 - STAVEBNO-ARCHITEKTON...'!F34</f>
        <v>0</v>
      </c>
      <c r="BB95" s="82">
        <f>'01 - STAVEBNO-ARCHITEKTON...'!F35</f>
        <v>0</v>
      </c>
      <c r="BC95" s="82">
        <f>'01 - STAVEBNO-ARCHITEKTON...'!F36</f>
        <v>0</v>
      </c>
      <c r="BD95" s="84">
        <f>'01 - STAVEBNO-ARCHITEKTON...'!F37</f>
        <v>0</v>
      </c>
      <c r="BT95" s="85" t="s">
        <v>83</v>
      </c>
      <c r="BV95" s="85" t="s">
        <v>77</v>
      </c>
      <c r="BW95" s="85" t="s">
        <v>84</v>
      </c>
      <c r="BX95" s="85" t="s">
        <v>4</v>
      </c>
      <c r="CL95" s="85" t="s">
        <v>1</v>
      </c>
      <c r="CM95" s="85" t="s">
        <v>75</v>
      </c>
    </row>
    <row r="96" spans="1:91" s="7" customFormat="1" ht="16.5" customHeight="1">
      <c r="A96" s="76" t="s">
        <v>79</v>
      </c>
      <c r="B96" s="77"/>
      <c r="C96" s="78"/>
      <c r="D96" s="187" t="s">
        <v>85</v>
      </c>
      <c r="E96" s="187"/>
      <c r="F96" s="187"/>
      <c r="G96" s="187"/>
      <c r="H96" s="187"/>
      <c r="I96" s="79"/>
      <c r="J96" s="187" t="s">
        <v>86</v>
      </c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8">
        <f>'02 - ZDRAVOTECHNIKA'!J30</f>
        <v>0</v>
      </c>
      <c r="AH96" s="189"/>
      <c r="AI96" s="189"/>
      <c r="AJ96" s="189"/>
      <c r="AK96" s="189"/>
      <c r="AL96" s="189"/>
      <c r="AM96" s="189"/>
      <c r="AN96" s="188">
        <f t="shared" si="0"/>
        <v>0</v>
      </c>
      <c r="AO96" s="189"/>
      <c r="AP96" s="189"/>
      <c r="AQ96" s="80" t="s">
        <v>82</v>
      </c>
      <c r="AR96" s="77"/>
      <c r="AS96" s="81">
        <v>0</v>
      </c>
      <c r="AT96" s="82">
        <f t="shared" si="1"/>
        <v>0</v>
      </c>
      <c r="AU96" s="83">
        <f>'02 - ZDRAVOTECHNIKA'!P128</f>
        <v>0</v>
      </c>
      <c r="AV96" s="82">
        <f>'02 - ZDRAVOTECHNIKA'!J33</f>
        <v>0</v>
      </c>
      <c r="AW96" s="82">
        <f>'02 - ZDRAVOTECHNIKA'!J34</f>
        <v>0</v>
      </c>
      <c r="AX96" s="82">
        <f>'02 - ZDRAVOTECHNIKA'!J35</f>
        <v>0</v>
      </c>
      <c r="AY96" s="82">
        <f>'02 - ZDRAVOTECHNIKA'!J36</f>
        <v>0</v>
      </c>
      <c r="AZ96" s="82">
        <f>'02 - ZDRAVOTECHNIKA'!F33</f>
        <v>0</v>
      </c>
      <c r="BA96" s="82">
        <f>'02 - ZDRAVOTECHNIKA'!F34</f>
        <v>0</v>
      </c>
      <c r="BB96" s="82">
        <f>'02 - ZDRAVOTECHNIKA'!F35</f>
        <v>0</v>
      </c>
      <c r="BC96" s="82">
        <f>'02 - ZDRAVOTECHNIKA'!F36</f>
        <v>0</v>
      </c>
      <c r="BD96" s="84">
        <f>'02 - ZDRAVOTECHNIKA'!F37</f>
        <v>0</v>
      </c>
      <c r="BT96" s="85" t="s">
        <v>83</v>
      </c>
      <c r="BV96" s="85" t="s">
        <v>77</v>
      </c>
      <c r="BW96" s="85" t="s">
        <v>87</v>
      </c>
      <c r="BX96" s="85" t="s">
        <v>4</v>
      </c>
      <c r="CL96" s="85" t="s">
        <v>1</v>
      </c>
      <c r="CM96" s="85" t="s">
        <v>75</v>
      </c>
    </row>
    <row r="97" spans="1:91" s="7" customFormat="1" ht="16.5" customHeight="1">
      <c r="A97" s="76" t="s">
        <v>79</v>
      </c>
      <c r="B97" s="77"/>
      <c r="C97" s="78"/>
      <c r="D97" s="187" t="s">
        <v>88</v>
      </c>
      <c r="E97" s="187"/>
      <c r="F97" s="187"/>
      <c r="G97" s="187"/>
      <c r="H97" s="187"/>
      <c r="I97" s="79"/>
      <c r="J97" s="187" t="s">
        <v>89</v>
      </c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8">
        <f>'03 - VYKUROVANIE'!J30</f>
        <v>0</v>
      </c>
      <c r="AH97" s="189"/>
      <c r="AI97" s="189"/>
      <c r="AJ97" s="189"/>
      <c r="AK97" s="189"/>
      <c r="AL97" s="189"/>
      <c r="AM97" s="189"/>
      <c r="AN97" s="188">
        <f t="shared" si="0"/>
        <v>0</v>
      </c>
      <c r="AO97" s="189"/>
      <c r="AP97" s="189"/>
      <c r="AQ97" s="80" t="s">
        <v>82</v>
      </c>
      <c r="AR97" s="77"/>
      <c r="AS97" s="81">
        <v>0</v>
      </c>
      <c r="AT97" s="82">
        <f t="shared" si="1"/>
        <v>0</v>
      </c>
      <c r="AU97" s="83">
        <f>'03 - VYKUROVANIE'!P132</f>
        <v>0</v>
      </c>
      <c r="AV97" s="82">
        <f>'03 - VYKUROVANIE'!J33</f>
        <v>0</v>
      </c>
      <c r="AW97" s="82">
        <f>'03 - VYKUROVANIE'!J34</f>
        <v>0</v>
      </c>
      <c r="AX97" s="82">
        <f>'03 - VYKUROVANIE'!J35</f>
        <v>0</v>
      </c>
      <c r="AY97" s="82">
        <f>'03 - VYKUROVANIE'!J36</f>
        <v>0</v>
      </c>
      <c r="AZ97" s="82">
        <f>'03 - VYKUROVANIE'!F33</f>
        <v>0</v>
      </c>
      <c r="BA97" s="82">
        <f>'03 - VYKUROVANIE'!F34</f>
        <v>0</v>
      </c>
      <c r="BB97" s="82">
        <f>'03 - VYKUROVANIE'!F35</f>
        <v>0</v>
      </c>
      <c r="BC97" s="82">
        <f>'03 - VYKUROVANIE'!F36</f>
        <v>0</v>
      </c>
      <c r="BD97" s="84">
        <f>'03 - VYKUROVANIE'!F37</f>
        <v>0</v>
      </c>
      <c r="BT97" s="85" t="s">
        <v>83</v>
      </c>
      <c r="BV97" s="85" t="s">
        <v>77</v>
      </c>
      <c r="BW97" s="85" t="s">
        <v>90</v>
      </c>
      <c r="BX97" s="85" t="s">
        <v>4</v>
      </c>
      <c r="CL97" s="85" t="s">
        <v>1</v>
      </c>
      <c r="CM97" s="85" t="s">
        <v>75</v>
      </c>
    </row>
    <row r="98" spans="1:91" s="7" customFormat="1" ht="16.5" customHeight="1">
      <c r="A98" s="76" t="s">
        <v>79</v>
      </c>
      <c r="B98" s="77"/>
      <c r="C98" s="78"/>
      <c r="D98" s="187" t="s">
        <v>91</v>
      </c>
      <c r="E98" s="187"/>
      <c r="F98" s="187"/>
      <c r="G98" s="187"/>
      <c r="H98" s="187"/>
      <c r="I98" s="79"/>
      <c r="J98" s="187" t="s">
        <v>92</v>
      </c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8">
        <f>'04 - PLYNOINŠTALÁCIA'!J30</f>
        <v>0</v>
      </c>
      <c r="AH98" s="189"/>
      <c r="AI98" s="189"/>
      <c r="AJ98" s="189"/>
      <c r="AK98" s="189"/>
      <c r="AL98" s="189"/>
      <c r="AM98" s="189"/>
      <c r="AN98" s="188">
        <f t="shared" si="0"/>
        <v>0</v>
      </c>
      <c r="AO98" s="189"/>
      <c r="AP98" s="189"/>
      <c r="AQ98" s="80" t="s">
        <v>82</v>
      </c>
      <c r="AR98" s="77"/>
      <c r="AS98" s="81">
        <v>0</v>
      </c>
      <c r="AT98" s="82">
        <f t="shared" si="1"/>
        <v>0</v>
      </c>
      <c r="AU98" s="83">
        <f>'04 - PLYNOINŠTALÁCIA'!P133</f>
        <v>0</v>
      </c>
      <c r="AV98" s="82">
        <f>'04 - PLYNOINŠTALÁCIA'!J33</f>
        <v>0</v>
      </c>
      <c r="AW98" s="82">
        <f>'04 - PLYNOINŠTALÁCIA'!J34</f>
        <v>0</v>
      </c>
      <c r="AX98" s="82">
        <f>'04 - PLYNOINŠTALÁCIA'!J35</f>
        <v>0</v>
      </c>
      <c r="AY98" s="82">
        <f>'04 - PLYNOINŠTALÁCIA'!J36</f>
        <v>0</v>
      </c>
      <c r="AZ98" s="82">
        <f>'04 - PLYNOINŠTALÁCIA'!F33</f>
        <v>0</v>
      </c>
      <c r="BA98" s="82">
        <f>'04 - PLYNOINŠTALÁCIA'!F34</f>
        <v>0</v>
      </c>
      <c r="BB98" s="82">
        <f>'04 - PLYNOINŠTALÁCIA'!F35</f>
        <v>0</v>
      </c>
      <c r="BC98" s="82">
        <f>'04 - PLYNOINŠTALÁCIA'!F36</f>
        <v>0</v>
      </c>
      <c r="BD98" s="84">
        <f>'04 - PLYNOINŠTALÁCIA'!F37</f>
        <v>0</v>
      </c>
      <c r="BT98" s="85" t="s">
        <v>83</v>
      </c>
      <c r="BV98" s="85" t="s">
        <v>77</v>
      </c>
      <c r="BW98" s="85" t="s">
        <v>93</v>
      </c>
      <c r="BX98" s="85" t="s">
        <v>4</v>
      </c>
      <c r="CL98" s="85" t="s">
        <v>1</v>
      </c>
      <c r="CM98" s="85" t="s">
        <v>75</v>
      </c>
    </row>
    <row r="99" spans="1:91" s="7" customFormat="1" ht="16.5" customHeight="1">
      <c r="A99" s="76" t="s">
        <v>79</v>
      </c>
      <c r="B99" s="77"/>
      <c r="C99" s="78"/>
      <c r="D99" s="187" t="s">
        <v>94</v>
      </c>
      <c r="E99" s="187"/>
      <c r="F99" s="187"/>
      <c r="G99" s="187"/>
      <c r="H99" s="187"/>
      <c r="I99" s="79"/>
      <c r="J99" s="187" t="s">
        <v>95</v>
      </c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8">
        <f>'05 - ELEKTROINŠTALÁCIA'!J30</f>
        <v>0</v>
      </c>
      <c r="AH99" s="189"/>
      <c r="AI99" s="189"/>
      <c r="AJ99" s="189"/>
      <c r="AK99" s="189"/>
      <c r="AL99" s="189"/>
      <c r="AM99" s="189"/>
      <c r="AN99" s="188">
        <f t="shared" si="0"/>
        <v>0</v>
      </c>
      <c r="AO99" s="189"/>
      <c r="AP99" s="189"/>
      <c r="AQ99" s="80" t="s">
        <v>82</v>
      </c>
      <c r="AR99" s="77"/>
      <c r="AS99" s="86">
        <v>0</v>
      </c>
      <c r="AT99" s="87">
        <f t="shared" si="1"/>
        <v>0</v>
      </c>
      <c r="AU99" s="88">
        <f>'05 - ELEKTROINŠTALÁCIA'!P125</f>
        <v>0</v>
      </c>
      <c r="AV99" s="87">
        <f>'05 - ELEKTROINŠTALÁCIA'!J33</f>
        <v>0</v>
      </c>
      <c r="AW99" s="87">
        <f>'05 - ELEKTROINŠTALÁCIA'!J34</f>
        <v>0</v>
      </c>
      <c r="AX99" s="87">
        <f>'05 - ELEKTROINŠTALÁCIA'!J35</f>
        <v>0</v>
      </c>
      <c r="AY99" s="87">
        <f>'05 - ELEKTROINŠTALÁCIA'!J36</f>
        <v>0</v>
      </c>
      <c r="AZ99" s="87">
        <f>'05 - ELEKTROINŠTALÁCIA'!F33</f>
        <v>0</v>
      </c>
      <c r="BA99" s="87">
        <f>'05 - ELEKTROINŠTALÁCIA'!F34</f>
        <v>0</v>
      </c>
      <c r="BB99" s="87">
        <f>'05 - ELEKTROINŠTALÁCIA'!F35</f>
        <v>0</v>
      </c>
      <c r="BC99" s="87">
        <f>'05 - ELEKTROINŠTALÁCIA'!F36</f>
        <v>0</v>
      </c>
      <c r="BD99" s="89">
        <f>'05 - ELEKTROINŠTALÁCIA'!F37</f>
        <v>0</v>
      </c>
      <c r="BT99" s="85" t="s">
        <v>83</v>
      </c>
      <c r="BV99" s="85" t="s">
        <v>77</v>
      </c>
      <c r="BW99" s="85" t="s">
        <v>96</v>
      </c>
      <c r="BX99" s="85" t="s">
        <v>4</v>
      </c>
      <c r="CL99" s="85" t="s">
        <v>1</v>
      </c>
      <c r="CM99" s="85" t="s">
        <v>75</v>
      </c>
    </row>
    <row r="100" spans="1:91" s="2" customFormat="1" ht="30" customHeight="1">
      <c r="A100" s="29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  <row r="101" spans="1:91" s="2" customFormat="1" ht="6.95" customHeight="1">
      <c r="A101" s="29"/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30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STAVEBNO-ARCHITEKTON...'!C2" display="/"/>
    <hyperlink ref="A96" location="'02 - ZDRAVOTECHNIKA'!C2" display="/"/>
    <hyperlink ref="A97" location="'03 - VYKUROVANIE'!C2" display="/"/>
    <hyperlink ref="A98" location="'04 - PLYNOINŠTALÁCIA'!C2" display="/"/>
    <hyperlink ref="A99" location="'05 - ELEKTROINŠTALÁCIA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0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1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84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97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2" t="str">
        <f>'Rekapitulácia stavby'!K6</f>
        <v>STAVEBNÉ ÚPRAVY ČASTI ŠPORTOVÉHO AREÁLU KANIANKA</v>
      </c>
      <c r="F7" s="213"/>
      <c r="G7" s="213"/>
      <c r="H7" s="213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3" t="s">
        <v>99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'Rekapitulácia stavby'!AN8</f>
        <v>23. 2. 2021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 t="str">
        <f>'Rekapitulácia stavby'!E14</f>
        <v>Vyplň údaj</v>
      </c>
      <c r="F18" s="195"/>
      <c r="G18" s="195"/>
      <c r="H18" s="195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100</v>
      </c>
      <c r="F24" s="29"/>
      <c r="G24" s="29"/>
      <c r="H24" s="29"/>
      <c r="I24" s="24" t="s">
        <v>26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0" t="s">
        <v>1</v>
      </c>
      <c r="F27" s="200"/>
      <c r="G27" s="200"/>
      <c r="H27" s="20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35</v>
      </c>
      <c r="E30" s="29"/>
      <c r="F30" s="29"/>
      <c r="G30" s="29"/>
      <c r="H30" s="29"/>
      <c r="I30" s="29"/>
      <c r="J30" s="68">
        <f>ROUND(J134,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39</v>
      </c>
      <c r="E33" s="24" t="s">
        <v>40</v>
      </c>
      <c r="F33" s="96">
        <f>ROUND((SUM(BE134:BE269)),  2)</f>
        <v>0</v>
      </c>
      <c r="G33" s="29"/>
      <c r="H33" s="29"/>
      <c r="I33" s="97">
        <v>0.2</v>
      </c>
      <c r="J33" s="96">
        <f>ROUND(((SUM(BE134:BE269))*I33),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96">
        <f>ROUND((SUM(BF134:BF269)),  2)</f>
        <v>0</v>
      </c>
      <c r="G34" s="29"/>
      <c r="H34" s="29"/>
      <c r="I34" s="97">
        <v>0.2</v>
      </c>
      <c r="J34" s="96">
        <f>ROUND(((SUM(BF134:BF269))*I34),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96">
        <f>ROUND((SUM(BG134:BG269)),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96">
        <f>ROUND((SUM(BH134:BH269)),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96">
        <f>ROUND((SUM(BI134:BI269)),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45</v>
      </c>
      <c r="E39" s="57"/>
      <c r="F39" s="57"/>
      <c r="G39" s="100" t="s">
        <v>46</v>
      </c>
      <c r="H39" s="101" t="s">
        <v>47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4" t="s">
        <v>51</v>
      </c>
      <c r="G61" s="42" t="s">
        <v>50</v>
      </c>
      <c r="H61" s="32"/>
      <c r="I61" s="32"/>
      <c r="J61" s="10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4" t="s">
        <v>51</v>
      </c>
      <c r="G76" s="42" t="s">
        <v>50</v>
      </c>
      <c r="H76" s="32"/>
      <c r="I76" s="32"/>
      <c r="J76" s="10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2" t="str">
        <f>E7</f>
        <v>STAVEBNÉ ÚPRAVY ČASTI ŠPORTOVÉHO AREÁLU KANIANKA</v>
      </c>
      <c r="F85" s="213"/>
      <c r="G85" s="213"/>
      <c r="H85" s="21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3" t="str">
        <f>E9</f>
        <v>01 - STAVEBNO-ARCHITEKTONICKÉ RIEŠENIE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KANIANKA </v>
      </c>
      <c r="G89" s="29"/>
      <c r="H89" s="29"/>
      <c r="I89" s="24" t="s">
        <v>21</v>
      </c>
      <c r="J89" s="52" t="str">
        <f>IF(J12="","",J12)</f>
        <v>23. 2. 2021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 xml:space="preserve">OBEC KANIANKA, ULICA SNP 583/1,  972 17 KANIANKA </v>
      </c>
      <c r="G91" s="29"/>
      <c r="H91" s="29"/>
      <c r="I91" s="24" t="s">
        <v>29</v>
      </c>
      <c r="J91" s="27" t="str">
        <f>E21</f>
        <v>Ing. Martin Jahodník INPOSTAV S.R.O., Horná 336/17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>I. Mokrý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104</v>
      </c>
      <c r="D96" s="29"/>
      <c r="E96" s="29"/>
      <c r="F96" s="29"/>
      <c r="G96" s="29"/>
      <c r="H96" s="29"/>
      <c r="I96" s="29"/>
      <c r="J96" s="68">
        <f>J134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2:12" s="9" customFormat="1" ht="24.95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J135</f>
        <v>0</v>
      </c>
      <c r="L97" s="109"/>
    </row>
    <row r="98" spans="2:12" s="10" customFormat="1" ht="19.899999999999999" customHeight="1">
      <c r="B98" s="113"/>
      <c r="D98" s="114" t="s">
        <v>107</v>
      </c>
      <c r="E98" s="115"/>
      <c r="F98" s="115"/>
      <c r="G98" s="115"/>
      <c r="H98" s="115"/>
      <c r="I98" s="115"/>
      <c r="J98" s="116">
        <f>J136</f>
        <v>0</v>
      </c>
      <c r="L98" s="113"/>
    </row>
    <row r="99" spans="2:12" s="10" customFormat="1" ht="19.899999999999999" customHeight="1">
      <c r="B99" s="113"/>
      <c r="D99" s="114" t="s">
        <v>108</v>
      </c>
      <c r="E99" s="115"/>
      <c r="F99" s="115"/>
      <c r="G99" s="115"/>
      <c r="H99" s="115"/>
      <c r="I99" s="115"/>
      <c r="J99" s="116">
        <f>J149</f>
        <v>0</v>
      </c>
      <c r="L99" s="113"/>
    </row>
    <row r="100" spans="2:12" s="10" customFormat="1" ht="19.899999999999999" customHeight="1">
      <c r="B100" s="113"/>
      <c r="D100" s="114" t="s">
        <v>109</v>
      </c>
      <c r="E100" s="115"/>
      <c r="F100" s="115"/>
      <c r="G100" s="115"/>
      <c r="H100" s="115"/>
      <c r="I100" s="115"/>
      <c r="J100" s="116">
        <f>J159</f>
        <v>0</v>
      </c>
      <c r="L100" s="113"/>
    </row>
    <row r="101" spans="2:12" s="10" customFormat="1" ht="19.899999999999999" customHeight="1">
      <c r="B101" s="113"/>
      <c r="D101" s="114" t="s">
        <v>110</v>
      </c>
      <c r="E101" s="115"/>
      <c r="F101" s="115"/>
      <c r="G101" s="115"/>
      <c r="H101" s="115"/>
      <c r="I101" s="115"/>
      <c r="J101" s="116">
        <f>J163</f>
        <v>0</v>
      </c>
      <c r="L101" s="113"/>
    </row>
    <row r="102" spans="2:12" s="10" customFormat="1" ht="19.899999999999999" customHeight="1">
      <c r="B102" s="113"/>
      <c r="D102" s="114" t="s">
        <v>111</v>
      </c>
      <c r="E102" s="115"/>
      <c r="F102" s="115"/>
      <c r="G102" s="115"/>
      <c r="H102" s="115"/>
      <c r="I102" s="115"/>
      <c r="J102" s="116">
        <f>J168</f>
        <v>0</v>
      </c>
      <c r="L102" s="113"/>
    </row>
    <row r="103" spans="2:12" s="10" customFormat="1" ht="19.899999999999999" customHeight="1">
      <c r="B103" s="113"/>
      <c r="D103" s="114" t="s">
        <v>112</v>
      </c>
      <c r="E103" s="115"/>
      <c r="F103" s="115"/>
      <c r="G103" s="115"/>
      <c r="H103" s="115"/>
      <c r="I103" s="115"/>
      <c r="J103" s="116">
        <f>J191</f>
        <v>0</v>
      </c>
      <c r="L103" s="113"/>
    </row>
    <row r="104" spans="2:12" s="10" customFormat="1" ht="19.899999999999999" customHeight="1">
      <c r="B104" s="113"/>
      <c r="D104" s="114" t="s">
        <v>113</v>
      </c>
      <c r="E104" s="115"/>
      <c r="F104" s="115"/>
      <c r="G104" s="115"/>
      <c r="H104" s="115"/>
      <c r="I104" s="115"/>
      <c r="J104" s="116">
        <f>J207</f>
        <v>0</v>
      </c>
      <c r="L104" s="113"/>
    </row>
    <row r="105" spans="2:12" s="9" customFormat="1" ht="24.95" customHeight="1">
      <c r="B105" s="109"/>
      <c r="D105" s="110" t="s">
        <v>114</v>
      </c>
      <c r="E105" s="111"/>
      <c r="F105" s="111"/>
      <c r="G105" s="111"/>
      <c r="H105" s="111"/>
      <c r="I105" s="111"/>
      <c r="J105" s="112">
        <f>J209</f>
        <v>0</v>
      </c>
      <c r="L105" s="109"/>
    </row>
    <row r="106" spans="2:12" s="10" customFormat="1" ht="19.899999999999999" customHeight="1">
      <c r="B106" s="113"/>
      <c r="D106" s="114" t="s">
        <v>115</v>
      </c>
      <c r="E106" s="115"/>
      <c r="F106" s="115"/>
      <c r="G106" s="115"/>
      <c r="H106" s="115"/>
      <c r="I106" s="115"/>
      <c r="J106" s="116">
        <f>J210</f>
        <v>0</v>
      </c>
      <c r="L106" s="113"/>
    </row>
    <row r="107" spans="2:12" s="10" customFormat="1" ht="19.899999999999999" customHeight="1">
      <c r="B107" s="113"/>
      <c r="D107" s="114" t="s">
        <v>116</v>
      </c>
      <c r="E107" s="115"/>
      <c r="F107" s="115"/>
      <c r="G107" s="115"/>
      <c r="H107" s="115"/>
      <c r="I107" s="115"/>
      <c r="J107" s="116">
        <f>J227</f>
        <v>0</v>
      </c>
      <c r="L107" s="113"/>
    </row>
    <row r="108" spans="2:12" s="10" customFormat="1" ht="19.899999999999999" customHeight="1">
      <c r="B108" s="113"/>
      <c r="D108" s="114" t="s">
        <v>117</v>
      </c>
      <c r="E108" s="115"/>
      <c r="F108" s="115"/>
      <c r="G108" s="115"/>
      <c r="H108" s="115"/>
      <c r="I108" s="115"/>
      <c r="J108" s="116">
        <f>J237</f>
        <v>0</v>
      </c>
      <c r="L108" s="113"/>
    </row>
    <row r="109" spans="2:12" s="10" customFormat="1" ht="19.899999999999999" customHeight="1">
      <c r="B109" s="113"/>
      <c r="D109" s="114" t="s">
        <v>118</v>
      </c>
      <c r="E109" s="115"/>
      <c r="F109" s="115"/>
      <c r="G109" s="115"/>
      <c r="H109" s="115"/>
      <c r="I109" s="115"/>
      <c r="J109" s="116">
        <f>J241</f>
        <v>0</v>
      </c>
      <c r="L109" s="113"/>
    </row>
    <row r="110" spans="2:12" s="10" customFormat="1" ht="19.899999999999999" customHeight="1">
      <c r="B110" s="113"/>
      <c r="D110" s="114" t="s">
        <v>119</v>
      </c>
      <c r="E110" s="115"/>
      <c r="F110" s="115"/>
      <c r="G110" s="115"/>
      <c r="H110" s="115"/>
      <c r="I110" s="115"/>
      <c r="J110" s="116">
        <f>J251</f>
        <v>0</v>
      </c>
      <c r="L110" s="113"/>
    </row>
    <row r="111" spans="2:12" s="10" customFormat="1" ht="19.899999999999999" customHeight="1">
      <c r="B111" s="113"/>
      <c r="D111" s="114" t="s">
        <v>120</v>
      </c>
      <c r="E111" s="115"/>
      <c r="F111" s="115"/>
      <c r="G111" s="115"/>
      <c r="H111" s="115"/>
      <c r="I111" s="115"/>
      <c r="J111" s="116">
        <f>J256</f>
        <v>0</v>
      </c>
      <c r="L111" s="113"/>
    </row>
    <row r="112" spans="2:12" s="10" customFormat="1" ht="19.899999999999999" customHeight="1">
      <c r="B112" s="113"/>
      <c r="D112" s="114" t="s">
        <v>121</v>
      </c>
      <c r="E112" s="115"/>
      <c r="F112" s="115"/>
      <c r="G112" s="115"/>
      <c r="H112" s="115"/>
      <c r="I112" s="115"/>
      <c r="J112" s="116">
        <f>J260</f>
        <v>0</v>
      </c>
      <c r="L112" s="113"/>
    </row>
    <row r="113" spans="1:31" s="10" customFormat="1" ht="19.899999999999999" customHeight="1">
      <c r="B113" s="113"/>
      <c r="D113" s="114" t="s">
        <v>122</v>
      </c>
      <c r="E113" s="115"/>
      <c r="F113" s="115"/>
      <c r="G113" s="115"/>
      <c r="H113" s="115"/>
      <c r="I113" s="115"/>
      <c r="J113" s="116">
        <f>J264</f>
        <v>0</v>
      </c>
      <c r="L113" s="113"/>
    </row>
    <row r="114" spans="1:31" s="10" customFormat="1" ht="19.899999999999999" customHeight="1">
      <c r="B114" s="113"/>
      <c r="D114" s="114" t="s">
        <v>123</v>
      </c>
      <c r="E114" s="115"/>
      <c r="F114" s="115"/>
      <c r="G114" s="115"/>
      <c r="H114" s="115"/>
      <c r="I114" s="115"/>
      <c r="J114" s="116">
        <f>J267</f>
        <v>0</v>
      </c>
      <c r="L114" s="113"/>
    </row>
    <row r="115" spans="1:31" s="2" customFormat="1" ht="21.7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6.95" customHeight="1">
      <c r="A116" s="29"/>
      <c r="B116" s="44"/>
      <c r="C116" s="45"/>
      <c r="D116" s="45"/>
      <c r="E116" s="45"/>
      <c r="F116" s="45"/>
      <c r="G116" s="45"/>
      <c r="H116" s="45"/>
      <c r="I116" s="45"/>
      <c r="J116" s="45"/>
      <c r="K116" s="45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20" spans="1:31" s="2" customFormat="1" ht="6.95" customHeight="1">
      <c r="A120" s="29"/>
      <c r="B120" s="46"/>
      <c r="C120" s="47"/>
      <c r="D120" s="47"/>
      <c r="E120" s="47"/>
      <c r="F120" s="47"/>
      <c r="G120" s="47"/>
      <c r="H120" s="47"/>
      <c r="I120" s="47"/>
      <c r="J120" s="47"/>
      <c r="K120" s="47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24.95" customHeight="1">
      <c r="A121" s="29"/>
      <c r="B121" s="30"/>
      <c r="C121" s="18" t="s">
        <v>124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6.95" customHeight="1">
      <c r="A122" s="29"/>
      <c r="B122" s="30"/>
      <c r="C122" s="29"/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15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212" t="str">
        <f>E7</f>
        <v>STAVEBNÉ ÚPRAVY ČASTI ŠPORTOVÉHO AREÁLU KANIANKA</v>
      </c>
      <c r="F124" s="213"/>
      <c r="G124" s="213"/>
      <c r="H124" s="213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2" customHeight="1">
      <c r="A125" s="29"/>
      <c r="B125" s="30"/>
      <c r="C125" s="24" t="s">
        <v>98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6.5" customHeight="1">
      <c r="A126" s="29"/>
      <c r="B126" s="30"/>
      <c r="C126" s="29"/>
      <c r="D126" s="29"/>
      <c r="E126" s="173" t="str">
        <f>E9</f>
        <v>01 - STAVEBNO-ARCHITEKTONICKÉ RIEŠENIE</v>
      </c>
      <c r="F126" s="214"/>
      <c r="G126" s="214"/>
      <c r="H126" s="214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2" customHeight="1">
      <c r="A128" s="29"/>
      <c r="B128" s="30"/>
      <c r="C128" s="24" t="s">
        <v>19</v>
      </c>
      <c r="D128" s="29"/>
      <c r="E128" s="29"/>
      <c r="F128" s="22" t="str">
        <f>F12</f>
        <v xml:space="preserve">KANIANKA </v>
      </c>
      <c r="G128" s="29"/>
      <c r="H128" s="29"/>
      <c r="I128" s="24" t="s">
        <v>21</v>
      </c>
      <c r="J128" s="52" t="str">
        <f>IF(J12="","",J12)</f>
        <v>23. 2. 2021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40.15" customHeight="1">
      <c r="A130" s="29"/>
      <c r="B130" s="30"/>
      <c r="C130" s="24" t="s">
        <v>23</v>
      </c>
      <c r="D130" s="29"/>
      <c r="E130" s="29"/>
      <c r="F130" s="22" t="str">
        <f>E15</f>
        <v xml:space="preserve">OBEC KANIANKA, ULICA SNP 583/1,  972 17 KANIANKA </v>
      </c>
      <c r="G130" s="29"/>
      <c r="H130" s="29"/>
      <c r="I130" s="24" t="s">
        <v>29</v>
      </c>
      <c r="J130" s="27" t="str">
        <f>E21</f>
        <v>Ing. Martin Jahodník INPOSTAV S.R.O., Horná 336/17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5.2" customHeight="1">
      <c r="A131" s="29"/>
      <c r="B131" s="30"/>
      <c r="C131" s="24" t="s">
        <v>27</v>
      </c>
      <c r="D131" s="29"/>
      <c r="E131" s="29"/>
      <c r="F131" s="22" t="str">
        <f>IF(E18="","",E18)</f>
        <v>Vyplň údaj</v>
      </c>
      <c r="G131" s="29"/>
      <c r="H131" s="29"/>
      <c r="I131" s="24" t="s">
        <v>32</v>
      </c>
      <c r="J131" s="27" t="str">
        <f>E24</f>
        <v>I. Mokrý</v>
      </c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0.35" customHeight="1">
      <c r="A132" s="29"/>
      <c r="B132" s="30"/>
      <c r="C132" s="29"/>
      <c r="D132" s="29"/>
      <c r="E132" s="29"/>
      <c r="F132" s="29"/>
      <c r="G132" s="29"/>
      <c r="H132" s="29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11" customFormat="1" ht="29.25" customHeight="1">
      <c r="A133" s="117"/>
      <c r="B133" s="118"/>
      <c r="C133" s="119" t="s">
        <v>125</v>
      </c>
      <c r="D133" s="120" t="s">
        <v>60</v>
      </c>
      <c r="E133" s="120" t="s">
        <v>56</v>
      </c>
      <c r="F133" s="120" t="s">
        <v>57</v>
      </c>
      <c r="G133" s="120" t="s">
        <v>126</v>
      </c>
      <c r="H133" s="120" t="s">
        <v>127</v>
      </c>
      <c r="I133" s="120" t="s">
        <v>128</v>
      </c>
      <c r="J133" s="121" t="s">
        <v>103</v>
      </c>
      <c r="K133" s="122" t="s">
        <v>129</v>
      </c>
      <c r="L133" s="123"/>
      <c r="M133" s="59" t="s">
        <v>1</v>
      </c>
      <c r="N133" s="60" t="s">
        <v>39</v>
      </c>
      <c r="O133" s="60" t="s">
        <v>130</v>
      </c>
      <c r="P133" s="60" t="s">
        <v>131</v>
      </c>
      <c r="Q133" s="60" t="s">
        <v>132</v>
      </c>
      <c r="R133" s="60" t="s">
        <v>133</v>
      </c>
      <c r="S133" s="60" t="s">
        <v>134</v>
      </c>
      <c r="T133" s="61" t="s">
        <v>135</v>
      </c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</row>
    <row r="134" spans="1:65" s="2" customFormat="1" ht="22.9" customHeight="1">
      <c r="A134" s="29"/>
      <c r="B134" s="30"/>
      <c r="C134" s="66" t="s">
        <v>104</v>
      </c>
      <c r="D134" s="29"/>
      <c r="E134" s="29"/>
      <c r="F134" s="29"/>
      <c r="G134" s="29"/>
      <c r="H134" s="29"/>
      <c r="I134" s="29"/>
      <c r="J134" s="124">
        <f>BK134</f>
        <v>0</v>
      </c>
      <c r="K134" s="29"/>
      <c r="L134" s="30"/>
      <c r="M134" s="62"/>
      <c r="N134" s="53"/>
      <c r="O134" s="63"/>
      <c r="P134" s="125">
        <f>P135+P209</f>
        <v>0</v>
      </c>
      <c r="Q134" s="63"/>
      <c r="R134" s="125">
        <f>R135+R209</f>
        <v>268.95263724</v>
      </c>
      <c r="S134" s="63"/>
      <c r="T134" s="126">
        <f>T135+T209</f>
        <v>35.712986899999997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4" t="s">
        <v>74</v>
      </c>
      <c r="AU134" s="14" t="s">
        <v>105</v>
      </c>
      <c r="BK134" s="127">
        <f>BK135+BK209</f>
        <v>0</v>
      </c>
    </row>
    <row r="135" spans="1:65" s="12" customFormat="1" ht="25.9" customHeight="1">
      <c r="B135" s="128"/>
      <c r="D135" s="129" t="s">
        <v>74</v>
      </c>
      <c r="E135" s="130" t="s">
        <v>136</v>
      </c>
      <c r="F135" s="130" t="s">
        <v>137</v>
      </c>
      <c r="I135" s="131"/>
      <c r="J135" s="132">
        <f>BK135</f>
        <v>0</v>
      </c>
      <c r="L135" s="128"/>
      <c r="M135" s="133"/>
      <c r="N135" s="134"/>
      <c r="O135" s="134"/>
      <c r="P135" s="135">
        <f>P136+P149+P159+P163+P168+P191+P207</f>
        <v>0</v>
      </c>
      <c r="Q135" s="134"/>
      <c r="R135" s="135">
        <f>R136+R149+R159+R163+R168+R191+R207</f>
        <v>262.49821713</v>
      </c>
      <c r="S135" s="134"/>
      <c r="T135" s="136">
        <f>T136+T149+T159+T163+T168+T191+T207</f>
        <v>35.712986899999997</v>
      </c>
      <c r="AR135" s="129" t="s">
        <v>83</v>
      </c>
      <c r="AT135" s="137" t="s">
        <v>74</v>
      </c>
      <c r="AU135" s="137" t="s">
        <v>75</v>
      </c>
      <c r="AY135" s="129" t="s">
        <v>138</v>
      </c>
      <c r="BK135" s="138">
        <f>BK136+BK149+BK159+BK163+BK168+BK191+BK207</f>
        <v>0</v>
      </c>
    </row>
    <row r="136" spans="1:65" s="12" customFormat="1" ht="22.9" customHeight="1">
      <c r="B136" s="128"/>
      <c r="D136" s="129" t="s">
        <v>74</v>
      </c>
      <c r="E136" s="139" t="s">
        <v>83</v>
      </c>
      <c r="F136" s="139" t="s">
        <v>139</v>
      </c>
      <c r="I136" s="131"/>
      <c r="J136" s="140">
        <f>BK136</f>
        <v>0</v>
      </c>
      <c r="L136" s="128"/>
      <c r="M136" s="133"/>
      <c r="N136" s="134"/>
      <c r="O136" s="134"/>
      <c r="P136" s="135">
        <f>SUM(P137:P148)</f>
        <v>0</v>
      </c>
      <c r="Q136" s="134"/>
      <c r="R136" s="135">
        <f>SUM(R137:R148)</f>
        <v>94.24</v>
      </c>
      <c r="S136" s="134"/>
      <c r="T136" s="136">
        <f>SUM(T137:T148)</f>
        <v>23.468249999999998</v>
      </c>
      <c r="AR136" s="129" t="s">
        <v>83</v>
      </c>
      <c r="AT136" s="137" t="s">
        <v>74</v>
      </c>
      <c r="AU136" s="137" t="s">
        <v>83</v>
      </c>
      <c r="AY136" s="129" t="s">
        <v>138</v>
      </c>
      <c r="BK136" s="138">
        <f>SUM(BK137:BK148)</f>
        <v>0</v>
      </c>
    </row>
    <row r="137" spans="1:65" s="2" customFormat="1" ht="24.2" customHeight="1">
      <c r="A137" s="29"/>
      <c r="B137" s="141"/>
      <c r="C137" s="142" t="s">
        <v>83</v>
      </c>
      <c r="D137" s="142" t="s">
        <v>140</v>
      </c>
      <c r="E137" s="143" t="s">
        <v>141</v>
      </c>
      <c r="F137" s="144" t="s">
        <v>142</v>
      </c>
      <c r="G137" s="145" t="s">
        <v>143</v>
      </c>
      <c r="H137" s="146">
        <v>29</v>
      </c>
      <c r="I137" s="147"/>
      <c r="J137" s="148">
        <f t="shared" ref="J137:J148" si="0">ROUND(I137*H137,2)</f>
        <v>0</v>
      </c>
      <c r="K137" s="149"/>
      <c r="L137" s="30"/>
      <c r="M137" s="150" t="s">
        <v>1</v>
      </c>
      <c r="N137" s="151" t="s">
        <v>41</v>
      </c>
      <c r="O137" s="55"/>
      <c r="P137" s="152">
        <f t="shared" ref="P137:P148" si="1">O137*H137</f>
        <v>0</v>
      </c>
      <c r="Q137" s="152">
        <v>0</v>
      </c>
      <c r="R137" s="152">
        <f t="shared" ref="R137:R148" si="2">Q137*H137</f>
        <v>0</v>
      </c>
      <c r="S137" s="152">
        <v>0.26</v>
      </c>
      <c r="T137" s="153">
        <f t="shared" ref="T137:T148" si="3">S137*H137</f>
        <v>7.54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144</v>
      </c>
      <c r="AT137" s="154" t="s">
        <v>140</v>
      </c>
      <c r="AU137" s="154" t="s">
        <v>145</v>
      </c>
      <c r="AY137" s="14" t="s">
        <v>138</v>
      </c>
      <c r="BE137" s="155">
        <f t="shared" ref="BE137:BE148" si="4">IF(N137="základná",J137,0)</f>
        <v>0</v>
      </c>
      <c r="BF137" s="155">
        <f t="shared" ref="BF137:BF148" si="5">IF(N137="znížená",J137,0)</f>
        <v>0</v>
      </c>
      <c r="BG137" s="155">
        <f t="shared" ref="BG137:BG148" si="6">IF(N137="zákl. prenesená",J137,0)</f>
        <v>0</v>
      </c>
      <c r="BH137" s="155">
        <f t="shared" ref="BH137:BH148" si="7">IF(N137="zníž. prenesená",J137,0)</f>
        <v>0</v>
      </c>
      <c r="BI137" s="155">
        <f t="shared" ref="BI137:BI148" si="8">IF(N137="nulová",J137,0)</f>
        <v>0</v>
      </c>
      <c r="BJ137" s="14" t="s">
        <v>145</v>
      </c>
      <c r="BK137" s="155">
        <f t="shared" ref="BK137:BK148" si="9">ROUND(I137*H137,2)</f>
        <v>0</v>
      </c>
      <c r="BL137" s="14" t="s">
        <v>144</v>
      </c>
      <c r="BM137" s="154" t="s">
        <v>146</v>
      </c>
    </row>
    <row r="138" spans="1:65" s="2" customFormat="1" ht="24.2" customHeight="1">
      <c r="A138" s="29"/>
      <c r="B138" s="141"/>
      <c r="C138" s="142" t="s">
        <v>145</v>
      </c>
      <c r="D138" s="142" t="s">
        <v>140</v>
      </c>
      <c r="E138" s="143" t="s">
        <v>147</v>
      </c>
      <c r="F138" s="144" t="s">
        <v>148</v>
      </c>
      <c r="G138" s="145" t="s">
        <v>143</v>
      </c>
      <c r="H138" s="146">
        <v>29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41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0.5</v>
      </c>
      <c r="T138" s="153">
        <f t="shared" si="3"/>
        <v>14.5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144</v>
      </c>
      <c r="AT138" s="154" t="s">
        <v>140</v>
      </c>
      <c r="AU138" s="154" t="s">
        <v>145</v>
      </c>
      <c r="AY138" s="14" t="s">
        <v>138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145</v>
      </c>
      <c r="BK138" s="155">
        <f t="shared" si="9"/>
        <v>0</v>
      </c>
      <c r="BL138" s="14" t="s">
        <v>144</v>
      </c>
      <c r="BM138" s="154" t="s">
        <v>149</v>
      </c>
    </row>
    <row r="139" spans="1:65" s="2" customFormat="1" ht="24.2" customHeight="1">
      <c r="A139" s="29"/>
      <c r="B139" s="141"/>
      <c r="C139" s="142" t="s">
        <v>150</v>
      </c>
      <c r="D139" s="142" t="s">
        <v>140</v>
      </c>
      <c r="E139" s="143" t="s">
        <v>151</v>
      </c>
      <c r="F139" s="144" t="s">
        <v>152</v>
      </c>
      <c r="G139" s="145" t="s">
        <v>153</v>
      </c>
      <c r="H139" s="146">
        <v>9.85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41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0.14499999999999999</v>
      </c>
      <c r="T139" s="153">
        <f t="shared" si="3"/>
        <v>1.4282499999999998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144</v>
      </c>
      <c r="AT139" s="154" t="s">
        <v>140</v>
      </c>
      <c r="AU139" s="154" t="s">
        <v>145</v>
      </c>
      <c r="AY139" s="14" t="s">
        <v>138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145</v>
      </c>
      <c r="BK139" s="155">
        <f t="shared" si="9"/>
        <v>0</v>
      </c>
      <c r="BL139" s="14" t="s">
        <v>144</v>
      </c>
      <c r="BM139" s="154" t="s">
        <v>154</v>
      </c>
    </row>
    <row r="140" spans="1:65" s="2" customFormat="1" ht="14.45" customHeight="1">
      <c r="A140" s="29"/>
      <c r="B140" s="141"/>
      <c r="C140" s="142" t="s">
        <v>144</v>
      </c>
      <c r="D140" s="142" t="s">
        <v>140</v>
      </c>
      <c r="E140" s="143" t="s">
        <v>155</v>
      </c>
      <c r="F140" s="144" t="s">
        <v>156</v>
      </c>
      <c r="G140" s="145" t="s">
        <v>157</v>
      </c>
      <c r="H140" s="146">
        <v>164.8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41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144</v>
      </c>
      <c r="AT140" s="154" t="s">
        <v>140</v>
      </c>
      <c r="AU140" s="154" t="s">
        <v>145</v>
      </c>
      <c r="AY140" s="14" t="s">
        <v>138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145</v>
      </c>
      <c r="BK140" s="155">
        <f t="shared" si="9"/>
        <v>0</v>
      </c>
      <c r="BL140" s="14" t="s">
        <v>144</v>
      </c>
      <c r="BM140" s="154" t="s">
        <v>158</v>
      </c>
    </row>
    <row r="141" spans="1:65" s="2" customFormat="1" ht="24.2" customHeight="1">
      <c r="A141" s="29"/>
      <c r="B141" s="141"/>
      <c r="C141" s="142" t="s">
        <v>159</v>
      </c>
      <c r="D141" s="142" t="s">
        <v>140</v>
      </c>
      <c r="E141" s="143" t="s">
        <v>160</v>
      </c>
      <c r="F141" s="144" t="s">
        <v>161</v>
      </c>
      <c r="G141" s="145" t="s">
        <v>157</v>
      </c>
      <c r="H141" s="146">
        <v>82.4</v>
      </c>
      <c r="I141" s="147"/>
      <c r="J141" s="148">
        <f t="shared" si="0"/>
        <v>0</v>
      </c>
      <c r="K141" s="149"/>
      <c r="L141" s="30"/>
      <c r="M141" s="150" t="s">
        <v>1</v>
      </c>
      <c r="N141" s="151" t="s">
        <v>41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144</v>
      </c>
      <c r="AT141" s="154" t="s">
        <v>140</v>
      </c>
      <c r="AU141" s="154" t="s">
        <v>145</v>
      </c>
      <c r="AY141" s="14" t="s">
        <v>138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145</v>
      </c>
      <c r="BK141" s="155">
        <f t="shared" si="9"/>
        <v>0</v>
      </c>
      <c r="BL141" s="14" t="s">
        <v>144</v>
      </c>
      <c r="BM141" s="154" t="s">
        <v>162</v>
      </c>
    </row>
    <row r="142" spans="1:65" s="2" customFormat="1" ht="37.9" customHeight="1">
      <c r="A142" s="29"/>
      <c r="B142" s="141"/>
      <c r="C142" s="142" t="s">
        <v>163</v>
      </c>
      <c r="D142" s="142" t="s">
        <v>140</v>
      </c>
      <c r="E142" s="143" t="s">
        <v>164</v>
      </c>
      <c r="F142" s="144" t="s">
        <v>165</v>
      </c>
      <c r="G142" s="145" t="s">
        <v>157</v>
      </c>
      <c r="H142" s="146">
        <v>82.4</v>
      </c>
      <c r="I142" s="147"/>
      <c r="J142" s="148">
        <f t="shared" si="0"/>
        <v>0</v>
      </c>
      <c r="K142" s="149"/>
      <c r="L142" s="30"/>
      <c r="M142" s="150" t="s">
        <v>1</v>
      </c>
      <c r="N142" s="151" t="s">
        <v>41</v>
      </c>
      <c r="O142" s="55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144</v>
      </c>
      <c r="AT142" s="154" t="s">
        <v>140</v>
      </c>
      <c r="AU142" s="154" t="s">
        <v>145</v>
      </c>
      <c r="AY142" s="14" t="s">
        <v>138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145</v>
      </c>
      <c r="BK142" s="155">
        <f t="shared" si="9"/>
        <v>0</v>
      </c>
      <c r="BL142" s="14" t="s">
        <v>144</v>
      </c>
      <c r="BM142" s="154" t="s">
        <v>166</v>
      </c>
    </row>
    <row r="143" spans="1:65" s="2" customFormat="1" ht="37.9" customHeight="1">
      <c r="A143" s="29"/>
      <c r="B143" s="141"/>
      <c r="C143" s="142" t="s">
        <v>167</v>
      </c>
      <c r="D143" s="142" t="s">
        <v>140</v>
      </c>
      <c r="E143" s="143" t="s">
        <v>168</v>
      </c>
      <c r="F143" s="144" t="s">
        <v>169</v>
      </c>
      <c r="G143" s="145" t="s">
        <v>157</v>
      </c>
      <c r="H143" s="146">
        <v>576.79999999999995</v>
      </c>
      <c r="I143" s="147"/>
      <c r="J143" s="148">
        <f t="shared" si="0"/>
        <v>0</v>
      </c>
      <c r="K143" s="149"/>
      <c r="L143" s="30"/>
      <c r="M143" s="150" t="s">
        <v>1</v>
      </c>
      <c r="N143" s="151" t="s">
        <v>41</v>
      </c>
      <c r="O143" s="55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144</v>
      </c>
      <c r="AT143" s="154" t="s">
        <v>140</v>
      </c>
      <c r="AU143" s="154" t="s">
        <v>145</v>
      </c>
      <c r="AY143" s="14" t="s">
        <v>138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145</v>
      </c>
      <c r="BK143" s="155">
        <f t="shared" si="9"/>
        <v>0</v>
      </c>
      <c r="BL143" s="14" t="s">
        <v>144</v>
      </c>
      <c r="BM143" s="154" t="s">
        <v>170</v>
      </c>
    </row>
    <row r="144" spans="1:65" s="2" customFormat="1" ht="24.2" customHeight="1">
      <c r="A144" s="29"/>
      <c r="B144" s="141"/>
      <c r="C144" s="142" t="s">
        <v>171</v>
      </c>
      <c r="D144" s="142" t="s">
        <v>140</v>
      </c>
      <c r="E144" s="143" t="s">
        <v>172</v>
      </c>
      <c r="F144" s="144" t="s">
        <v>173</v>
      </c>
      <c r="G144" s="145" t="s">
        <v>157</v>
      </c>
      <c r="H144" s="146">
        <v>94.24</v>
      </c>
      <c r="I144" s="147"/>
      <c r="J144" s="148">
        <f t="shared" si="0"/>
        <v>0</v>
      </c>
      <c r="K144" s="149"/>
      <c r="L144" s="30"/>
      <c r="M144" s="150" t="s">
        <v>1</v>
      </c>
      <c r="N144" s="151" t="s">
        <v>41</v>
      </c>
      <c r="O144" s="55"/>
      <c r="P144" s="152">
        <f t="shared" si="1"/>
        <v>0</v>
      </c>
      <c r="Q144" s="152">
        <v>0</v>
      </c>
      <c r="R144" s="152">
        <f t="shared" si="2"/>
        <v>0</v>
      </c>
      <c r="S144" s="152">
        <v>0</v>
      </c>
      <c r="T144" s="153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144</v>
      </c>
      <c r="AT144" s="154" t="s">
        <v>140</v>
      </c>
      <c r="AU144" s="154" t="s">
        <v>145</v>
      </c>
      <c r="AY144" s="14" t="s">
        <v>138</v>
      </c>
      <c r="BE144" s="155">
        <f t="shared" si="4"/>
        <v>0</v>
      </c>
      <c r="BF144" s="155">
        <f t="shared" si="5"/>
        <v>0</v>
      </c>
      <c r="BG144" s="155">
        <f t="shared" si="6"/>
        <v>0</v>
      </c>
      <c r="BH144" s="155">
        <f t="shared" si="7"/>
        <v>0</v>
      </c>
      <c r="BI144" s="155">
        <f t="shared" si="8"/>
        <v>0</v>
      </c>
      <c r="BJ144" s="14" t="s">
        <v>145</v>
      </c>
      <c r="BK144" s="155">
        <f t="shared" si="9"/>
        <v>0</v>
      </c>
      <c r="BL144" s="14" t="s">
        <v>144</v>
      </c>
      <c r="BM144" s="154" t="s">
        <v>174</v>
      </c>
    </row>
    <row r="145" spans="1:65" s="2" customFormat="1" ht="14.45" customHeight="1">
      <c r="A145" s="29"/>
      <c r="B145" s="141"/>
      <c r="C145" s="142" t="s">
        <v>175</v>
      </c>
      <c r="D145" s="142" t="s">
        <v>140</v>
      </c>
      <c r="E145" s="143" t="s">
        <v>176</v>
      </c>
      <c r="F145" s="144" t="s">
        <v>177</v>
      </c>
      <c r="G145" s="145" t="s">
        <v>157</v>
      </c>
      <c r="H145" s="146">
        <v>82.4</v>
      </c>
      <c r="I145" s="147"/>
      <c r="J145" s="148">
        <f t="shared" si="0"/>
        <v>0</v>
      </c>
      <c r="K145" s="149"/>
      <c r="L145" s="30"/>
      <c r="M145" s="150" t="s">
        <v>1</v>
      </c>
      <c r="N145" s="151" t="s">
        <v>41</v>
      </c>
      <c r="O145" s="55"/>
      <c r="P145" s="152">
        <f t="shared" si="1"/>
        <v>0</v>
      </c>
      <c r="Q145" s="152">
        <v>0</v>
      </c>
      <c r="R145" s="152">
        <f t="shared" si="2"/>
        <v>0</v>
      </c>
      <c r="S145" s="152">
        <v>0</v>
      </c>
      <c r="T145" s="153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144</v>
      </c>
      <c r="AT145" s="154" t="s">
        <v>140</v>
      </c>
      <c r="AU145" s="154" t="s">
        <v>145</v>
      </c>
      <c r="AY145" s="14" t="s">
        <v>138</v>
      </c>
      <c r="BE145" s="155">
        <f t="shared" si="4"/>
        <v>0</v>
      </c>
      <c r="BF145" s="155">
        <f t="shared" si="5"/>
        <v>0</v>
      </c>
      <c r="BG145" s="155">
        <f t="shared" si="6"/>
        <v>0</v>
      </c>
      <c r="BH145" s="155">
        <f t="shared" si="7"/>
        <v>0</v>
      </c>
      <c r="BI145" s="155">
        <f t="shared" si="8"/>
        <v>0</v>
      </c>
      <c r="BJ145" s="14" t="s">
        <v>145</v>
      </c>
      <c r="BK145" s="155">
        <f t="shared" si="9"/>
        <v>0</v>
      </c>
      <c r="BL145" s="14" t="s">
        <v>144</v>
      </c>
      <c r="BM145" s="154" t="s">
        <v>178</v>
      </c>
    </row>
    <row r="146" spans="1:65" s="2" customFormat="1" ht="24.2" customHeight="1">
      <c r="A146" s="29"/>
      <c r="B146" s="141"/>
      <c r="C146" s="142" t="s">
        <v>179</v>
      </c>
      <c r="D146" s="142" t="s">
        <v>140</v>
      </c>
      <c r="E146" s="143" t="s">
        <v>180</v>
      </c>
      <c r="F146" s="144" t="s">
        <v>181</v>
      </c>
      <c r="G146" s="145" t="s">
        <v>182</v>
      </c>
      <c r="H146" s="146">
        <v>164.8</v>
      </c>
      <c r="I146" s="147"/>
      <c r="J146" s="148">
        <f t="shared" si="0"/>
        <v>0</v>
      </c>
      <c r="K146" s="149"/>
      <c r="L146" s="30"/>
      <c r="M146" s="150" t="s">
        <v>1</v>
      </c>
      <c r="N146" s="151" t="s">
        <v>41</v>
      </c>
      <c r="O146" s="55"/>
      <c r="P146" s="152">
        <f t="shared" si="1"/>
        <v>0</v>
      </c>
      <c r="Q146" s="152">
        <v>0</v>
      </c>
      <c r="R146" s="152">
        <f t="shared" si="2"/>
        <v>0</v>
      </c>
      <c r="S146" s="152">
        <v>0</v>
      </c>
      <c r="T146" s="153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144</v>
      </c>
      <c r="AT146" s="154" t="s">
        <v>140</v>
      </c>
      <c r="AU146" s="154" t="s">
        <v>145</v>
      </c>
      <c r="AY146" s="14" t="s">
        <v>138</v>
      </c>
      <c r="BE146" s="155">
        <f t="shared" si="4"/>
        <v>0</v>
      </c>
      <c r="BF146" s="155">
        <f t="shared" si="5"/>
        <v>0</v>
      </c>
      <c r="BG146" s="155">
        <f t="shared" si="6"/>
        <v>0</v>
      </c>
      <c r="BH146" s="155">
        <f t="shared" si="7"/>
        <v>0</v>
      </c>
      <c r="BI146" s="155">
        <f t="shared" si="8"/>
        <v>0</v>
      </c>
      <c r="BJ146" s="14" t="s">
        <v>145</v>
      </c>
      <c r="BK146" s="155">
        <f t="shared" si="9"/>
        <v>0</v>
      </c>
      <c r="BL146" s="14" t="s">
        <v>144</v>
      </c>
      <c r="BM146" s="154" t="s">
        <v>183</v>
      </c>
    </row>
    <row r="147" spans="1:65" s="2" customFormat="1" ht="24.2" customHeight="1">
      <c r="A147" s="29"/>
      <c r="B147" s="141"/>
      <c r="C147" s="142" t="s">
        <v>184</v>
      </c>
      <c r="D147" s="142" t="s">
        <v>140</v>
      </c>
      <c r="E147" s="143" t="s">
        <v>185</v>
      </c>
      <c r="F147" s="144" t="s">
        <v>186</v>
      </c>
      <c r="G147" s="145" t="s">
        <v>157</v>
      </c>
      <c r="H147" s="146">
        <v>94.24</v>
      </c>
      <c r="I147" s="147"/>
      <c r="J147" s="148">
        <f t="shared" si="0"/>
        <v>0</v>
      </c>
      <c r="K147" s="149"/>
      <c r="L147" s="30"/>
      <c r="M147" s="150" t="s">
        <v>1</v>
      </c>
      <c r="N147" s="151" t="s">
        <v>41</v>
      </c>
      <c r="O147" s="55"/>
      <c r="P147" s="152">
        <f t="shared" si="1"/>
        <v>0</v>
      </c>
      <c r="Q147" s="152">
        <v>0</v>
      </c>
      <c r="R147" s="152">
        <f t="shared" si="2"/>
        <v>0</v>
      </c>
      <c r="S147" s="152">
        <v>0</v>
      </c>
      <c r="T147" s="153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144</v>
      </c>
      <c r="AT147" s="154" t="s">
        <v>140</v>
      </c>
      <c r="AU147" s="154" t="s">
        <v>145</v>
      </c>
      <c r="AY147" s="14" t="s">
        <v>138</v>
      </c>
      <c r="BE147" s="155">
        <f t="shared" si="4"/>
        <v>0</v>
      </c>
      <c r="BF147" s="155">
        <f t="shared" si="5"/>
        <v>0</v>
      </c>
      <c r="BG147" s="155">
        <f t="shared" si="6"/>
        <v>0</v>
      </c>
      <c r="BH147" s="155">
        <f t="shared" si="7"/>
        <v>0</v>
      </c>
      <c r="BI147" s="155">
        <f t="shared" si="8"/>
        <v>0</v>
      </c>
      <c r="BJ147" s="14" t="s">
        <v>145</v>
      </c>
      <c r="BK147" s="155">
        <f t="shared" si="9"/>
        <v>0</v>
      </c>
      <c r="BL147" s="14" t="s">
        <v>144</v>
      </c>
      <c r="BM147" s="154" t="s">
        <v>187</v>
      </c>
    </row>
    <row r="148" spans="1:65" s="2" customFormat="1" ht="14.45" customHeight="1">
      <c r="A148" s="29"/>
      <c r="B148" s="141"/>
      <c r="C148" s="156" t="s">
        <v>188</v>
      </c>
      <c r="D148" s="156" t="s">
        <v>189</v>
      </c>
      <c r="E148" s="157" t="s">
        <v>190</v>
      </c>
      <c r="F148" s="158" t="s">
        <v>191</v>
      </c>
      <c r="G148" s="159" t="s">
        <v>157</v>
      </c>
      <c r="H148" s="160">
        <v>94.24</v>
      </c>
      <c r="I148" s="161"/>
      <c r="J148" s="162">
        <f t="shared" si="0"/>
        <v>0</v>
      </c>
      <c r="K148" s="163"/>
      <c r="L148" s="164"/>
      <c r="M148" s="165" t="s">
        <v>1</v>
      </c>
      <c r="N148" s="166" t="s">
        <v>41</v>
      </c>
      <c r="O148" s="55"/>
      <c r="P148" s="152">
        <f t="shared" si="1"/>
        <v>0</v>
      </c>
      <c r="Q148" s="152">
        <v>1</v>
      </c>
      <c r="R148" s="152">
        <f t="shared" si="2"/>
        <v>94.24</v>
      </c>
      <c r="S148" s="152">
        <v>0</v>
      </c>
      <c r="T148" s="15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171</v>
      </c>
      <c r="AT148" s="154" t="s">
        <v>189</v>
      </c>
      <c r="AU148" s="154" t="s">
        <v>145</v>
      </c>
      <c r="AY148" s="14" t="s">
        <v>138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145</v>
      </c>
      <c r="BK148" s="155">
        <f t="shared" si="9"/>
        <v>0</v>
      </c>
      <c r="BL148" s="14" t="s">
        <v>144</v>
      </c>
      <c r="BM148" s="154" t="s">
        <v>192</v>
      </c>
    </row>
    <row r="149" spans="1:65" s="12" customFormat="1" ht="22.9" customHeight="1">
      <c r="B149" s="128"/>
      <c r="D149" s="129" t="s">
        <v>74</v>
      </c>
      <c r="E149" s="139" t="s">
        <v>145</v>
      </c>
      <c r="F149" s="139" t="s">
        <v>193</v>
      </c>
      <c r="I149" s="131"/>
      <c r="J149" s="140">
        <f>BK149</f>
        <v>0</v>
      </c>
      <c r="L149" s="128"/>
      <c r="M149" s="133"/>
      <c r="N149" s="134"/>
      <c r="O149" s="134"/>
      <c r="P149" s="135">
        <f>SUM(P150:P158)</f>
        <v>0</v>
      </c>
      <c r="Q149" s="134"/>
      <c r="R149" s="135">
        <f>SUM(R150:R158)</f>
        <v>74.883885879999994</v>
      </c>
      <c r="S149" s="134"/>
      <c r="T149" s="136">
        <f>SUM(T150:T158)</f>
        <v>0</v>
      </c>
      <c r="AR149" s="129" t="s">
        <v>83</v>
      </c>
      <c r="AT149" s="137" t="s">
        <v>74</v>
      </c>
      <c r="AU149" s="137" t="s">
        <v>83</v>
      </c>
      <c r="AY149" s="129" t="s">
        <v>138</v>
      </c>
      <c r="BK149" s="138">
        <f>SUM(BK150:BK158)</f>
        <v>0</v>
      </c>
    </row>
    <row r="150" spans="1:65" s="2" customFormat="1" ht="24.2" customHeight="1">
      <c r="A150" s="29"/>
      <c r="B150" s="141"/>
      <c r="C150" s="142" t="s">
        <v>194</v>
      </c>
      <c r="D150" s="142" t="s">
        <v>140</v>
      </c>
      <c r="E150" s="143" t="s">
        <v>195</v>
      </c>
      <c r="F150" s="144" t="s">
        <v>196</v>
      </c>
      <c r="G150" s="145" t="s">
        <v>153</v>
      </c>
      <c r="H150" s="146">
        <v>49.8</v>
      </c>
      <c r="I150" s="147"/>
      <c r="J150" s="148">
        <f t="shared" ref="J150:J158" si="10">ROUND(I150*H150,2)</f>
        <v>0</v>
      </c>
      <c r="K150" s="149"/>
      <c r="L150" s="30"/>
      <c r="M150" s="150" t="s">
        <v>1</v>
      </c>
      <c r="N150" s="151" t="s">
        <v>41</v>
      </c>
      <c r="O150" s="55"/>
      <c r="P150" s="152">
        <f t="shared" ref="P150:P158" si="11">O150*H150</f>
        <v>0</v>
      </c>
      <c r="Q150" s="152">
        <v>4.3400000000000001E-3</v>
      </c>
      <c r="R150" s="152">
        <f t="shared" ref="R150:R158" si="12">Q150*H150</f>
        <v>0.21613199999999999</v>
      </c>
      <c r="S150" s="152">
        <v>0</v>
      </c>
      <c r="T150" s="153">
        <f t="shared" ref="T150:T158" si="13"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144</v>
      </c>
      <c r="AT150" s="154" t="s">
        <v>140</v>
      </c>
      <c r="AU150" s="154" t="s">
        <v>145</v>
      </c>
      <c r="AY150" s="14" t="s">
        <v>138</v>
      </c>
      <c r="BE150" s="155">
        <f t="shared" ref="BE150:BE158" si="14">IF(N150="základná",J150,0)</f>
        <v>0</v>
      </c>
      <c r="BF150" s="155">
        <f t="shared" ref="BF150:BF158" si="15">IF(N150="znížená",J150,0)</f>
        <v>0</v>
      </c>
      <c r="BG150" s="155">
        <f t="shared" ref="BG150:BG158" si="16">IF(N150="zákl. prenesená",J150,0)</f>
        <v>0</v>
      </c>
      <c r="BH150" s="155">
        <f t="shared" ref="BH150:BH158" si="17">IF(N150="zníž. prenesená",J150,0)</f>
        <v>0</v>
      </c>
      <c r="BI150" s="155">
        <f t="shared" ref="BI150:BI158" si="18">IF(N150="nulová",J150,0)</f>
        <v>0</v>
      </c>
      <c r="BJ150" s="14" t="s">
        <v>145</v>
      </c>
      <c r="BK150" s="155">
        <f t="shared" ref="BK150:BK158" si="19">ROUND(I150*H150,2)</f>
        <v>0</v>
      </c>
      <c r="BL150" s="14" t="s">
        <v>144</v>
      </c>
      <c r="BM150" s="154" t="s">
        <v>197</v>
      </c>
    </row>
    <row r="151" spans="1:65" s="2" customFormat="1" ht="24.2" customHeight="1">
      <c r="A151" s="29"/>
      <c r="B151" s="141"/>
      <c r="C151" s="142" t="s">
        <v>198</v>
      </c>
      <c r="D151" s="142" t="s">
        <v>140</v>
      </c>
      <c r="E151" s="143" t="s">
        <v>199</v>
      </c>
      <c r="F151" s="144" t="s">
        <v>200</v>
      </c>
      <c r="G151" s="145" t="s">
        <v>143</v>
      </c>
      <c r="H151" s="146">
        <v>29</v>
      </c>
      <c r="I151" s="147"/>
      <c r="J151" s="148">
        <f t="shared" si="10"/>
        <v>0</v>
      </c>
      <c r="K151" s="149"/>
      <c r="L151" s="30"/>
      <c r="M151" s="150" t="s">
        <v>1</v>
      </c>
      <c r="N151" s="151" t="s">
        <v>41</v>
      </c>
      <c r="O151" s="55"/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3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144</v>
      </c>
      <c r="AT151" s="154" t="s">
        <v>140</v>
      </c>
      <c r="AU151" s="154" t="s">
        <v>145</v>
      </c>
      <c r="AY151" s="14" t="s">
        <v>138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145</v>
      </c>
      <c r="BK151" s="155">
        <f t="shared" si="19"/>
        <v>0</v>
      </c>
      <c r="BL151" s="14" t="s">
        <v>144</v>
      </c>
      <c r="BM151" s="154" t="s">
        <v>201</v>
      </c>
    </row>
    <row r="152" spans="1:65" s="2" customFormat="1" ht="24.2" customHeight="1">
      <c r="A152" s="29"/>
      <c r="B152" s="141"/>
      <c r="C152" s="142" t="s">
        <v>202</v>
      </c>
      <c r="D152" s="142" t="s">
        <v>140</v>
      </c>
      <c r="E152" s="143" t="s">
        <v>203</v>
      </c>
      <c r="F152" s="144" t="s">
        <v>204</v>
      </c>
      <c r="G152" s="145" t="s">
        <v>157</v>
      </c>
      <c r="H152" s="146">
        <v>29.608000000000001</v>
      </c>
      <c r="I152" s="147"/>
      <c r="J152" s="148">
        <f t="shared" si="10"/>
        <v>0</v>
      </c>
      <c r="K152" s="149"/>
      <c r="L152" s="30"/>
      <c r="M152" s="150" t="s">
        <v>1</v>
      </c>
      <c r="N152" s="151" t="s">
        <v>41</v>
      </c>
      <c r="O152" s="55"/>
      <c r="P152" s="152">
        <f t="shared" si="11"/>
        <v>0</v>
      </c>
      <c r="Q152" s="152">
        <v>2.0699999999999998</v>
      </c>
      <c r="R152" s="152">
        <f t="shared" si="12"/>
        <v>61.288559999999997</v>
      </c>
      <c r="S152" s="152">
        <v>0</v>
      </c>
      <c r="T152" s="153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144</v>
      </c>
      <c r="AT152" s="154" t="s">
        <v>140</v>
      </c>
      <c r="AU152" s="154" t="s">
        <v>145</v>
      </c>
      <c r="AY152" s="14" t="s">
        <v>138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145</v>
      </c>
      <c r="BK152" s="155">
        <f t="shared" si="19"/>
        <v>0</v>
      </c>
      <c r="BL152" s="14" t="s">
        <v>144</v>
      </c>
      <c r="BM152" s="154" t="s">
        <v>205</v>
      </c>
    </row>
    <row r="153" spans="1:65" s="2" customFormat="1" ht="24.2" customHeight="1">
      <c r="A153" s="29"/>
      <c r="B153" s="141"/>
      <c r="C153" s="142" t="s">
        <v>206</v>
      </c>
      <c r="D153" s="142" t="s">
        <v>140</v>
      </c>
      <c r="E153" s="143" t="s">
        <v>207</v>
      </c>
      <c r="F153" s="144" t="s">
        <v>208</v>
      </c>
      <c r="G153" s="145" t="s">
        <v>157</v>
      </c>
      <c r="H153" s="146">
        <v>1.944</v>
      </c>
      <c r="I153" s="147"/>
      <c r="J153" s="148">
        <f t="shared" si="10"/>
        <v>0</v>
      </c>
      <c r="K153" s="149"/>
      <c r="L153" s="30"/>
      <c r="M153" s="150" t="s">
        <v>1</v>
      </c>
      <c r="N153" s="151" t="s">
        <v>41</v>
      </c>
      <c r="O153" s="55"/>
      <c r="P153" s="152">
        <f t="shared" si="11"/>
        <v>0</v>
      </c>
      <c r="Q153" s="152">
        <v>2.2151299999999998</v>
      </c>
      <c r="R153" s="152">
        <f t="shared" si="12"/>
        <v>4.3062127199999995</v>
      </c>
      <c r="S153" s="152">
        <v>0</v>
      </c>
      <c r="T153" s="153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144</v>
      </c>
      <c r="AT153" s="154" t="s">
        <v>140</v>
      </c>
      <c r="AU153" s="154" t="s">
        <v>145</v>
      </c>
      <c r="AY153" s="14" t="s">
        <v>138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145</v>
      </c>
      <c r="BK153" s="155">
        <f t="shared" si="19"/>
        <v>0</v>
      </c>
      <c r="BL153" s="14" t="s">
        <v>144</v>
      </c>
      <c r="BM153" s="154" t="s">
        <v>209</v>
      </c>
    </row>
    <row r="154" spans="1:65" s="2" customFormat="1" ht="14.45" customHeight="1">
      <c r="A154" s="29"/>
      <c r="B154" s="141"/>
      <c r="C154" s="142" t="s">
        <v>210</v>
      </c>
      <c r="D154" s="142" t="s">
        <v>140</v>
      </c>
      <c r="E154" s="143" t="s">
        <v>211</v>
      </c>
      <c r="F154" s="144" t="s">
        <v>212</v>
      </c>
      <c r="G154" s="145" t="s">
        <v>143</v>
      </c>
      <c r="H154" s="146">
        <v>3.3319999999999999</v>
      </c>
      <c r="I154" s="147"/>
      <c r="J154" s="148">
        <f t="shared" si="10"/>
        <v>0</v>
      </c>
      <c r="K154" s="149"/>
      <c r="L154" s="30"/>
      <c r="M154" s="150" t="s">
        <v>1</v>
      </c>
      <c r="N154" s="151" t="s">
        <v>41</v>
      </c>
      <c r="O154" s="55"/>
      <c r="P154" s="152">
        <f t="shared" si="11"/>
        <v>0</v>
      </c>
      <c r="Q154" s="152">
        <v>6.7000000000000002E-4</v>
      </c>
      <c r="R154" s="152">
        <f t="shared" si="12"/>
        <v>2.23244E-3</v>
      </c>
      <c r="S154" s="152">
        <v>0</v>
      </c>
      <c r="T154" s="15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144</v>
      </c>
      <c r="AT154" s="154" t="s">
        <v>140</v>
      </c>
      <c r="AU154" s="154" t="s">
        <v>145</v>
      </c>
      <c r="AY154" s="14" t="s">
        <v>138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145</v>
      </c>
      <c r="BK154" s="155">
        <f t="shared" si="19"/>
        <v>0</v>
      </c>
      <c r="BL154" s="14" t="s">
        <v>144</v>
      </c>
      <c r="BM154" s="154" t="s">
        <v>213</v>
      </c>
    </row>
    <row r="155" spans="1:65" s="2" customFormat="1" ht="14.45" customHeight="1">
      <c r="A155" s="29"/>
      <c r="B155" s="141"/>
      <c r="C155" s="142" t="s">
        <v>214</v>
      </c>
      <c r="D155" s="142" t="s">
        <v>140</v>
      </c>
      <c r="E155" s="143" t="s">
        <v>215</v>
      </c>
      <c r="F155" s="144" t="s">
        <v>216</v>
      </c>
      <c r="G155" s="145" t="s">
        <v>143</v>
      </c>
      <c r="H155" s="146">
        <v>3.3319999999999999</v>
      </c>
      <c r="I155" s="147"/>
      <c r="J155" s="148">
        <f t="shared" si="10"/>
        <v>0</v>
      </c>
      <c r="K155" s="149"/>
      <c r="L155" s="30"/>
      <c r="M155" s="150" t="s">
        <v>1</v>
      </c>
      <c r="N155" s="151" t="s">
        <v>41</v>
      </c>
      <c r="O155" s="55"/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144</v>
      </c>
      <c r="AT155" s="154" t="s">
        <v>140</v>
      </c>
      <c r="AU155" s="154" t="s">
        <v>145</v>
      </c>
      <c r="AY155" s="14" t="s">
        <v>138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145</v>
      </c>
      <c r="BK155" s="155">
        <f t="shared" si="19"/>
        <v>0</v>
      </c>
      <c r="BL155" s="14" t="s">
        <v>144</v>
      </c>
      <c r="BM155" s="154" t="s">
        <v>217</v>
      </c>
    </row>
    <row r="156" spans="1:65" s="2" customFormat="1" ht="14.45" customHeight="1">
      <c r="A156" s="29"/>
      <c r="B156" s="141"/>
      <c r="C156" s="142" t="s">
        <v>218</v>
      </c>
      <c r="D156" s="142" t="s">
        <v>140</v>
      </c>
      <c r="E156" s="143" t="s">
        <v>219</v>
      </c>
      <c r="F156" s="144" t="s">
        <v>220</v>
      </c>
      <c r="G156" s="145" t="s">
        <v>182</v>
      </c>
      <c r="H156" s="146">
        <v>4.9000000000000002E-2</v>
      </c>
      <c r="I156" s="147"/>
      <c r="J156" s="148">
        <f t="shared" si="10"/>
        <v>0</v>
      </c>
      <c r="K156" s="149"/>
      <c r="L156" s="30"/>
      <c r="M156" s="150" t="s">
        <v>1</v>
      </c>
      <c r="N156" s="151" t="s">
        <v>41</v>
      </c>
      <c r="O156" s="55"/>
      <c r="P156" s="152">
        <f t="shared" si="11"/>
        <v>0</v>
      </c>
      <c r="Q156" s="152">
        <v>1.20296</v>
      </c>
      <c r="R156" s="152">
        <f t="shared" si="12"/>
        <v>5.8945040000000004E-2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144</v>
      </c>
      <c r="AT156" s="154" t="s">
        <v>140</v>
      </c>
      <c r="AU156" s="154" t="s">
        <v>145</v>
      </c>
      <c r="AY156" s="14" t="s">
        <v>138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145</v>
      </c>
      <c r="BK156" s="155">
        <f t="shared" si="19"/>
        <v>0</v>
      </c>
      <c r="BL156" s="14" t="s">
        <v>144</v>
      </c>
      <c r="BM156" s="154" t="s">
        <v>221</v>
      </c>
    </row>
    <row r="157" spans="1:65" s="2" customFormat="1" ht="24.2" customHeight="1">
      <c r="A157" s="29"/>
      <c r="B157" s="141"/>
      <c r="C157" s="142" t="s">
        <v>7</v>
      </c>
      <c r="D157" s="142" t="s">
        <v>140</v>
      </c>
      <c r="E157" s="143" t="s">
        <v>222</v>
      </c>
      <c r="F157" s="144" t="s">
        <v>223</v>
      </c>
      <c r="G157" s="145" t="s">
        <v>157</v>
      </c>
      <c r="H157" s="146">
        <v>4.032</v>
      </c>
      <c r="I157" s="147"/>
      <c r="J157" s="148">
        <f t="shared" si="10"/>
        <v>0</v>
      </c>
      <c r="K157" s="149"/>
      <c r="L157" s="30"/>
      <c r="M157" s="150" t="s">
        <v>1</v>
      </c>
      <c r="N157" s="151" t="s">
        <v>41</v>
      </c>
      <c r="O157" s="55"/>
      <c r="P157" s="152">
        <f t="shared" si="11"/>
        <v>0</v>
      </c>
      <c r="Q157" s="152">
        <v>2.16499</v>
      </c>
      <c r="R157" s="152">
        <f t="shared" si="12"/>
        <v>8.7292396799999992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144</v>
      </c>
      <c r="AT157" s="154" t="s">
        <v>140</v>
      </c>
      <c r="AU157" s="154" t="s">
        <v>145</v>
      </c>
      <c r="AY157" s="14" t="s">
        <v>138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145</v>
      </c>
      <c r="BK157" s="155">
        <f t="shared" si="19"/>
        <v>0</v>
      </c>
      <c r="BL157" s="14" t="s">
        <v>144</v>
      </c>
      <c r="BM157" s="154" t="s">
        <v>224</v>
      </c>
    </row>
    <row r="158" spans="1:65" s="2" customFormat="1" ht="37.9" customHeight="1">
      <c r="A158" s="29"/>
      <c r="B158" s="141"/>
      <c r="C158" s="142" t="s">
        <v>225</v>
      </c>
      <c r="D158" s="142" t="s">
        <v>140</v>
      </c>
      <c r="E158" s="143" t="s">
        <v>226</v>
      </c>
      <c r="F158" s="144" t="s">
        <v>227</v>
      </c>
      <c r="G158" s="145" t="s">
        <v>182</v>
      </c>
      <c r="H158" s="146">
        <v>0.28199999999999997</v>
      </c>
      <c r="I158" s="147"/>
      <c r="J158" s="148">
        <f t="shared" si="10"/>
        <v>0</v>
      </c>
      <c r="K158" s="149"/>
      <c r="L158" s="30"/>
      <c r="M158" s="150" t="s">
        <v>1</v>
      </c>
      <c r="N158" s="151" t="s">
        <v>41</v>
      </c>
      <c r="O158" s="55"/>
      <c r="P158" s="152">
        <f t="shared" si="11"/>
        <v>0</v>
      </c>
      <c r="Q158" s="152">
        <v>1.002</v>
      </c>
      <c r="R158" s="152">
        <f t="shared" si="12"/>
        <v>0.28256399999999998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144</v>
      </c>
      <c r="AT158" s="154" t="s">
        <v>140</v>
      </c>
      <c r="AU158" s="154" t="s">
        <v>145</v>
      </c>
      <c r="AY158" s="14" t="s">
        <v>138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145</v>
      </c>
      <c r="BK158" s="155">
        <f t="shared" si="19"/>
        <v>0</v>
      </c>
      <c r="BL158" s="14" t="s">
        <v>144</v>
      </c>
      <c r="BM158" s="154" t="s">
        <v>228</v>
      </c>
    </row>
    <row r="159" spans="1:65" s="12" customFormat="1" ht="22.9" customHeight="1">
      <c r="B159" s="128"/>
      <c r="D159" s="129" t="s">
        <v>74</v>
      </c>
      <c r="E159" s="139" t="s">
        <v>150</v>
      </c>
      <c r="F159" s="139" t="s">
        <v>229</v>
      </c>
      <c r="I159" s="131"/>
      <c r="J159" s="140">
        <f>BK159</f>
        <v>0</v>
      </c>
      <c r="L159" s="128"/>
      <c r="M159" s="133"/>
      <c r="N159" s="134"/>
      <c r="O159" s="134"/>
      <c r="P159" s="135">
        <f>SUM(P160:P162)</f>
        <v>0</v>
      </c>
      <c r="Q159" s="134"/>
      <c r="R159" s="135">
        <f>SUM(R160:R162)</f>
        <v>1.6049280800000001</v>
      </c>
      <c r="S159" s="134"/>
      <c r="T159" s="136">
        <f>SUM(T160:T162)</f>
        <v>0</v>
      </c>
      <c r="AR159" s="129" t="s">
        <v>83</v>
      </c>
      <c r="AT159" s="137" t="s">
        <v>74</v>
      </c>
      <c r="AU159" s="137" t="s">
        <v>83</v>
      </c>
      <c r="AY159" s="129" t="s">
        <v>138</v>
      </c>
      <c r="BK159" s="138">
        <f>SUM(BK160:BK162)</f>
        <v>0</v>
      </c>
    </row>
    <row r="160" spans="1:65" s="2" customFormat="1" ht="24.2" customHeight="1">
      <c r="A160" s="29"/>
      <c r="B160" s="141"/>
      <c r="C160" s="142" t="s">
        <v>230</v>
      </c>
      <c r="D160" s="142" t="s">
        <v>140</v>
      </c>
      <c r="E160" s="143" t="s">
        <v>231</v>
      </c>
      <c r="F160" s="144" t="s">
        <v>232</v>
      </c>
      <c r="G160" s="145" t="s">
        <v>153</v>
      </c>
      <c r="H160" s="146">
        <v>44</v>
      </c>
      <c r="I160" s="147"/>
      <c r="J160" s="148">
        <f>ROUND(I160*H160,2)</f>
        <v>0</v>
      </c>
      <c r="K160" s="149"/>
      <c r="L160" s="30"/>
      <c r="M160" s="150" t="s">
        <v>1</v>
      </c>
      <c r="N160" s="151" t="s">
        <v>41</v>
      </c>
      <c r="O160" s="55"/>
      <c r="P160" s="152">
        <f>O160*H160</f>
        <v>0</v>
      </c>
      <c r="Q160" s="152">
        <v>6.1199999999999996E-3</v>
      </c>
      <c r="R160" s="152">
        <f>Q160*H160</f>
        <v>0.26927999999999996</v>
      </c>
      <c r="S160" s="152">
        <v>0</v>
      </c>
      <c r="T160" s="15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144</v>
      </c>
      <c r="AT160" s="154" t="s">
        <v>140</v>
      </c>
      <c r="AU160" s="154" t="s">
        <v>145</v>
      </c>
      <c r="AY160" s="14" t="s">
        <v>138</v>
      </c>
      <c r="BE160" s="155">
        <f>IF(N160="základná",J160,0)</f>
        <v>0</v>
      </c>
      <c r="BF160" s="155">
        <f>IF(N160="znížená",J160,0)</f>
        <v>0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14" t="s">
        <v>145</v>
      </c>
      <c r="BK160" s="155">
        <f>ROUND(I160*H160,2)</f>
        <v>0</v>
      </c>
      <c r="BL160" s="14" t="s">
        <v>144</v>
      </c>
      <c r="BM160" s="154" t="s">
        <v>233</v>
      </c>
    </row>
    <row r="161" spans="1:65" s="2" customFormat="1" ht="24.2" customHeight="1">
      <c r="A161" s="29"/>
      <c r="B161" s="141"/>
      <c r="C161" s="142" t="s">
        <v>234</v>
      </c>
      <c r="D161" s="142" t="s">
        <v>140</v>
      </c>
      <c r="E161" s="143" t="s">
        <v>235</v>
      </c>
      <c r="F161" s="144" t="s">
        <v>236</v>
      </c>
      <c r="G161" s="145" t="s">
        <v>237</v>
      </c>
      <c r="H161" s="146">
        <v>1</v>
      </c>
      <c r="I161" s="147"/>
      <c r="J161" s="148">
        <f>ROUND(I161*H161,2)</f>
        <v>0</v>
      </c>
      <c r="K161" s="149"/>
      <c r="L161" s="30"/>
      <c r="M161" s="150" t="s">
        <v>1</v>
      </c>
      <c r="N161" s="151" t="s">
        <v>41</v>
      </c>
      <c r="O161" s="55"/>
      <c r="P161" s="152">
        <f>O161*H161</f>
        <v>0</v>
      </c>
      <c r="Q161" s="152">
        <v>2.1839999999999998E-2</v>
      </c>
      <c r="R161" s="152">
        <f>Q161*H161</f>
        <v>2.1839999999999998E-2</v>
      </c>
      <c r="S161" s="152">
        <v>0</v>
      </c>
      <c r="T161" s="153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144</v>
      </c>
      <c r="AT161" s="154" t="s">
        <v>140</v>
      </c>
      <c r="AU161" s="154" t="s">
        <v>145</v>
      </c>
      <c r="AY161" s="14" t="s">
        <v>138</v>
      </c>
      <c r="BE161" s="155">
        <f>IF(N161="základná",J161,0)</f>
        <v>0</v>
      </c>
      <c r="BF161" s="155">
        <f>IF(N161="znížená",J161,0)</f>
        <v>0</v>
      </c>
      <c r="BG161" s="155">
        <f>IF(N161="zákl. prenesená",J161,0)</f>
        <v>0</v>
      </c>
      <c r="BH161" s="155">
        <f>IF(N161="zníž. prenesená",J161,0)</f>
        <v>0</v>
      </c>
      <c r="BI161" s="155">
        <f>IF(N161="nulová",J161,0)</f>
        <v>0</v>
      </c>
      <c r="BJ161" s="14" t="s">
        <v>145</v>
      </c>
      <c r="BK161" s="155">
        <f>ROUND(I161*H161,2)</f>
        <v>0</v>
      </c>
      <c r="BL161" s="14" t="s">
        <v>144</v>
      </c>
      <c r="BM161" s="154" t="s">
        <v>238</v>
      </c>
    </row>
    <row r="162" spans="1:65" s="2" customFormat="1" ht="24.2" customHeight="1">
      <c r="A162" s="29"/>
      <c r="B162" s="141"/>
      <c r="C162" s="142" t="s">
        <v>239</v>
      </c>
      <c r="D162" s="142" t="s">
        <v>140</v>
      </c>
      <c r="E162" s="143" t="s">
        <v>240</v>
      </c>
      <c r="F162" s="144" t="s">
        <v>241</v>
      </c>
      <c r="G162" s="145" t="s">
        <v>143</v>
      </c>
      <c r="H162" s="146">
        <v>14.247999999999999</v>
      </c>
      <c r="I162" s="147"/>
      <c r="J162" s="148">
        <f>ROUND(I162*H162,2)</f>
        <v>0</v>
      </c>
      <c r="K162" s="149"/>
      <c r="L162" s="30"/>
      <c r="M162" s="150" t="s">
        <v>1</v>
      </c>
      <c r="N162" s="151" t="s">
        <v>41</v>
      </c>
      <c r="O162" s="55"/>
      <c r="P162" s="152">
        <f>O162*H162</f>
        <v>0</v>
      </c>
      <c r="Q162" s="152">
        <v>9.221E-2</v>
      </c>
      <c r="R162" s="152">
        <f>Q162*H162</f>
        <v>1.31380808</v>
      </c>
      <c r="S162" s="152">
        <v>0</v>
      </c>
      <c r="T162" s="153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144</v>
      </c>
      <c r="AT162" s="154" t="s">
        <v>140</v>
      </c>
      <c r="AU162" s="154" t="s">
        <v>145</v>
      </c>
      <c r="AY162" s="14" t="s">
        <v>138</v>
      </c>
      <c r="BE162" s="155">
        <f>IF(N162="základná",J162,0)</f>
        <v>0</v>
      </c>
      <c r="BF162" s="155">
        <f>IF(N162="znížená",J162,0)</f>
        <v>0</v>
      </c>
      <c r="BG162" s="155">
        <f>IF(N162="zákl. prenesená",J162,0)</f>
        <v>0</v>
      </c>
      <c r="BH162" s="155">
        <f>IF(N162="zníž. prenesená",J162,0)</f>
        <v>0</v>
      </c>
      <c r="BI162" s="155">
        <f>IF(N162="nulová",J162,0)</f>
        <v>0</v>
      </c>
      <c r="BJ162" s="14" t="s">
        <v>145</v>
      </c>
      <c r="BK162" s="155">
        <f>ROUND(I162*H162,2)</f>
        <v>0</v>
      </c>
      <c r="BL162" s="14" t="s">
        <v>144</v>
      </c>
      <c r="BM162" s="154" t="s">
        <v>242</v>
      </c>
    </row>
    <row r="163" spans="1:65" s="12" customFormat="1" ht="22.9" customHeight="1">
      <c r="B163" s="128"/>
      <c r="D163" s="129" t="s">
        <v>74</v>
      </c>
      <c r="E163" s="139" t="s">
        <v>159</v>
      </c>
      <c r="F163" s="139" t="s">
        <v>243</v>
      </c>
      <c r="I163" s="131"/>
      <c r="J163" s="140">
        <f>BK163</f>
        <v>0</v>
      </c>
      <c r="L163" s="128"/>
      <c r="M163" s="133"/>
      <c r="N163" s="134"/>
      <c r="O163" s="134"/>
      <c r="P163" s="135">
        <f>SUM(P164:P167)</f>
        <v>0</v>
      </c>
      <c r="Q163" s="134"/>
      <c r="R163" s="135">
        <f>SUM(R164:R167)</f>
        <v>26.305900000000001</v>
      </c>
      <c r="S163" s="134"/>
      <c r="T163" s="136">
        <f>SUM(T164:T167)</f>
        <v>0</v>
      </c>
      <c r="AR163" s="129" t="s">
        <v>83</v>
      </c>
      <c r="AT163" s="137" t="s">
        <v>74</v>
      </c>
      <c r="AU163" s="137" t="s">
        <v>83</v>
      </c>
      <c r="AY163" s="129" t="s">
        <v>138</v>
      </c>
      <c r="BK163" s="138">
        <f>SUM(BK164:BK167)</f>
        <v>0</v>
      </c>
    </row>
    <row r="164" spans="1:65" s="2" customFormat="1" ht="24.2" customHeight="1">
      <c r="A164" s="29"/>
      <c r="B164" s="141"/>
      <c r="C164" s="142" t="s">
        <v>244</v>
      </c>
      <c r="D164" s="142" t="s">
        <v>140</v>
      </c>
      <c r="E164" s="143" t="s">
        <v>245</v>
      </c>
      <c r="F164" s="144" t="s">
        <v>246</v>
      </c>
      <c r="G164" s="145" t="s">
        <v>143</v>
      </c>
      <c r="H164" s="146">
        <v>29</v>
      </c>
      <c r="I164" s="147"/>
      <c r="J164" s="148">
        <f>ROUND(I164*H164,2)</f>
        <v>0</v>
      </c>
      <c r="K164" s="149"/>
      <c r="L164" s="30"/>
      <c r="M164" s="150" t="s">
        <v>1</v>
      </c>
      <c r="N164" s="151" t="s">
        <v>41</v>
      </c>
      <c r="O164" s="55"/>
      <c r="P164" s="152">
        <f>O164*H164</f>
        <v>0</v>
      </c>
      <c r="Q164" s="152">
        <v>8.0960000000000004E-2</v>
      </c>
      <c r="R164" s="152">
        <f>Q164*H164</f>
        <v>2.3478400000000001</v>
      </c>
      <c r="S164" s="152">
        <v>0</v>
      </c>
      <c r="T164" s="153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144</v>
      </c>
      <c r="AT164" s="154" t="s">
        <v>140</v>
      </c>
      <c r="AU164" s="154" t="s">
        <v>145</v>
      </c>
      <c r="AY164" s="14" t="s">
        <v>138</v>
      </c>
      <c r="BE164" s="155">
        <f>IF(N164="základná",J164,0)</f>
        <v>0</v>
      </c>
      <c r="BF164" s="155">
        <f>IF(N164="znížená",J164,0)</f>
        <v>0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14" t="s">
        <v>145</v>
      </c>
      <c r="BK164" s="155">
        <f>ROUND(I164*H164,2)</f>
        <v>0</v>
      </c>
      <c r="BL164" s="14" t="s">
        <v>144</v>
      </c>
      <c r="BM164" s="154" t="s">
        <v>247</v>
      </c>
    </row>
    <row r="165" spans="1:65" s="2" customFormat="1" ht="24.2" customHeight="1">
      <c r="A165" s="29"/>
      <c r="B165" s="141"/>
      <c r="C165" s="142" t="s">
        <v>248</v>
      </c>
      <c r="D165" s="142" t="s">
        <v>140</v>
      </c>
      <c r="E165" s="143" t="s">
        <v>249</v>
      </c>
      <c r="F165" s="144" t="s">
        <v>250</v>
      </c>
      <c r="G165" s="145" t="s">
        <v>143</v>
      </c>
      <c r="H165" s="146">
        <v>29</v>
      </c>
      <c r="I165" s="147"/>
      <c r="J165" s="148">
        <f>ROUND(I165*H165,2)</f>
        <v>0</v>
      </c>
      <c r="K165" s="149"/>
      <c r="L165" s="30"/>
      <c r="M165" s="150" t="s">
        <v>1</v>
      </c>
      <c r="N165" s="151" t="s">
        <v>41</v>
      </c>
      <c r="O165" s="55"/>
      <c r="P165" s="152">
        <f>O165*H165</f>
        <v>0</v>
      </c>
      <c r="Q165" s="152">
        <v>0.60104000000000002</v>
      </c>
      <c r="R165" s="152">
        <f>Q165*H165</f>
        <v>17.430160000000001</v>
      </c>
      <c r="S165" s="152">
        <v>0</v>
      </c>
      <c r="T165" s="15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144</v>
      </c>
      <c r="AT165" s="154" t="s">
        <v>140</v>
      </c>
      <c r="AU165" s="154" t="s">
        <v>145</v>
      </c>
      <c r="AY165" s="14" t="s">
        <v>138</v>
      </c>
      <c r="BE165" s="155">
        <f>IF(N165="základná",J165,0)</f>
        <v>0</v>
      </c>
      <c r="BF165" s="155">
        <f>IF(N165="znížená",J165,0)</f>
        <v>0</v>
      </c>
      <c r="BG165" s="155">
        <f>IF(N165="zákl. prenesená",J165,0)</f>
        <v>0</v>
      </c>
      <c r="BH165" s="155">
        <f>IF(N165="zníž. prenesená",J165,0)</f>
        <v>0</v>
      </c>
      <c r="BI165" s="155">
        <f>IF(N165="nulová",J165,0)</f>
        <v>0</v>
      </c>
      <c r="BJ165" s="14" t="s">
        <v>145</v>
      </c>
      <c r="BK165" s="155">
        <f>ROUND(I165*H165,2)</f>
        <v>0</v>
      </c>
      <c r="BL165" s="14" t="s">
        <v>144</v>
      </c>
      <c r="BM165" s="154" t="s">
        <v>251</v>
      </c>
    </row>
    <row r="166" spans="1:65" s="2" customFormat="1" ht="37.9" customHeight="1">
      <c r="A166" s="29"/>
      <c r="B166" s="141"/>
      <c r="C166" s="142" t="s">
        <v>252</v>
      </c>
      <c r="D166" s="142" t="s">
        <v>140</v>
      </c>
      <c r="E166" s="143" t="s">
        <v>253</v>
      </c>
      <c r="F166" s="144" t="s">
        <v>254</v>
      </c>
      <c r="G166" s="145" t="s">
        <v>143</v>
      </c>
      <c r="H166" s="146">
        <v>29</v>
      </c>
      <c r="I166" s="147"/>
      <c r="J166" s="148">
        <f>ROUND(I166*H166,2)</f>
        <v>0</v>
      </c>
      <c r="K166" s="149"/>
      <c r="L166" s="30"/>
      <c r="M166" s="150" t="s">
        <v>1</v>
      </c>
      <c r="N166" s="151" t="s">
        <v>41</v>
      </c>
      <c r="O166" s="55"/>
      <c r="P166" s="152">
        <f>O166*H166</f>
        <v>0</v>
      </c>
      <c r="Q166" s="152">
        <v>9.2499999999999999E-2</v>
      </c>
      <c r="R166" s="152">
        <f>Q166*H166</f>
        <v>2.6825000000000001</v>
      </c>
      <c r="S166" s="152">
        <v>0</v>
      </c>
      <c r="T166" s="153">
        <f>S166*H166</f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144</v>
      </c>
      <c r="AT166" s="154" t="s">
        <v>140</v>
      </c>
      <c r="AU166" s="154" t="s">
        <v>145</v>
      </c>
      <c r="AY166" s="14" t="s">
        <v>138</v>
      </c>
      <c r="BE166" s="155">
        <f>IF(N166="základná",J166,0)</f>
        <v>0</v>
      </c>
      <c r="BF166" s="155">
        <f>IF(N166="znížená",J166,0)</f>
        <v>0</v>
      </c>
      <c r="BG166" s="155">
        <f>IF(N166="zákl. prenesená",J166,0)</f>
        <v>0</v>
      </c>
      <c r="BH166" s="155">
        <f>IF(N166="zníž. prenesená",J166,0)</f>
        <v>0</v>
      </c>
      <c r="BI166" s="155">
        <f>IF(N166="nulová",J166,0)</f>
        <v>0</v>
      </c>
      <c r="BJ166" s="14" t="s">
        <v>145</v>
      </c>
      <c r="BK166" s="155">
        <f>ROUND(I166*H166,2)</f>
        <v>0</v>
      </c>
      <c r="BL166" s="14" t="s">
        <v>144</v>
      </c>
      <c r="BM166" s="154" t="s">
        <v>255</v>
      </c>
    </row>
    <row r="167" spans="1:65" s="2" customFormat="1" ht="14.45" customHeight="1">
      <c r="A167" s="29"/>
      <c r="B167" s="141"/>
      <c r="C167" s="156" t="s">
        <v>256</v>
      </c>
      <c r="D167" s="156" t="s">
        <v>189</v>
      </c>
      <c r="E167" s="157" t="s">
        <v>257</v>
      </c>
      <c r="F167" s="158" t="s">
        <v>258</v>
      </c>
      <c r="G167" s="159" t="s">
        <v>143</v>
      </c>
      <c r="H167" s="160">
        <v>29.58</v>
      </c>
      <c r="I167" s="161"/>
      <c r="J167" s="162">
        <f>ROUND(I167*H167,2)</f>
        <v>0</v>
      </c>
      <c r="K167" s="163"/>
      <c r="L167" s="164"/>
      <c r="M167" s="165" t="s">
        <v>1</v>
      </c>
      <c r="N167" s="166" t="s">
        <v>41</v>
      </c>
      <c r="O167" s="55"/>
      <c r="P167" s="152">
        <f>O167*H167</f>
        <v>0</v>
      </c>
      <c r="Q167" s="152">
        <v>0.13</v>
      </c>
      <c r="R167" s="152">
        <f>Q167*H167</f>
        <v>3.8453999999999997</v>
      </c>
      <c r="S167" s="152">
        <v>0</v>
      </c>
      <c r="T167" s="15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171</v>
      </c>
      <c r="AT167" s="154" t="s">
        <v>189</v>
      </c>
      <c r="AU167" s="154" t="s">
        <v>145</v>
      </c>
      <c r="AY167" s="14" t="s">
        <v>138</v>
      </c>
      <c r="BE167" s="155">
        <f>IF(N167="základná",J167,0)</f>
        <v>0</v>
      </c>
      <c r="BF167" s="155">
        <f>IF(N167="znížená",J167,0)</f>
        <v>0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14" t="s">
        <v>145</v>
      </c>
      <c r="BK167" s="155">
        <f>ROUND(I167*H167,2)</f>
        <v>0</v>
      </c>
      <c r="BL167" s="14" t="s">
        <v>144</v>
      </c>
      <c r="BM167" s="154" t="s">
        <v>259</v>
      </c>
    </row>
    <row r="168" spans="1:65" s="12" customFormat="1" ht="22.9" customHeight="1">
      <c r="B168" s="128"/>
      <c r="D168" s="129" t="s">
        <v>74</v>
      </c>
      <c r="E168" s="139" t="s">
        <v>163</v>
      </c>
      <c r="F168" s="139" t="s">
        <v>260</v>
      </c>
      <c r="I168" s="131"/>
      <c r="J168" s="140">
        <f>BK168</f>
        <v>0</v>
      </c>
      <c r="L168" s="128"/>
      <c r="M168" s="133"/>
      <c r="N168" s="134"/>
      <c r="O168" s="134"/>
      <c r="P168" s="135">
        <f>SUM(P169:P190)</f>
        <v>0</v>
      </c>
      <c r="Q168" s="134"/>
      <c r="R168" s="135">
        <f>SUM(R169:R190)</f>
        <v>64.094896070000004</v>
      </c>
      <c r="S168" s="134"/>
      <c r="T168" s="136">
        <f>SUM(T169:T190)</f>
        <v>0</v>
      </c>
      <c r="AR168" s="129" t="s">
        <v>83</v>
      </c>
      <c r="AT168" s="137" t="s">
        <v>74</v>
      </c>
      <c r="AU168" s="137" t="s">
        <v>83</v>
      </c>
      <c r="AY168" s="129" t="s">
        <v>138</v>
      </c>
      <c r="BK168" s="138">
        <f>SUM(BK169:BK190)</f>
        <v>0</v>
      </c>
    </row>
    <row r="169" spans="1:65" s="2" customFormat="1" ht="24.2" customHeight="1">
      <c r="A169" s="29"/>
      <c r="B169" s="141"/>
      <c r="C169" s="142" t="s">
        <v>261</v>
      </c>
      <c r="D169" s="142" t="s">
        <v>140</v>
      </c>
      <c r="E169" s="143" t="s">
        <v>262</v>
      </c>
      <c r="F169" s="144" t="s">
        <v>263</v>
      </c>
      <c r="G169" s="145" t="s">
        <v>143</v>
      </c>
      <c r="H169" s="146">
        <v>11.5</v>
      </c>
      <c r="I169" s="147"/>
      <c r="J169" s="148">
        <f t="shared" ref="J169:J190" si="20">ROUND(I169*H169,2)</f>
        <v>0</v>
      </c>
      <c r="K169" s="149"/>
      <c r="L169" s="30"/>
      <c r="M169" s="150" t="s">
        <v>1</v>
      </c>
      <c r="N169" s="151" t="s">
        <v>41</v>
      </c>
      <c r="O169" s="55"/>
      <c r="P169" s="152">
        <f t="shared" ref="P169:P190" si="21">O169*H169</f>
        <v>0</v>
      </c>
      <c r="Q169" s="152">
        <v>1.9000000000000001E-4</v>
      </c>
      <c r="R169" s="152">
        <f t="shared" ref="R169:R190" si="22">Q169*H169</f>
        <v>2.1850000000000003E-3</v>
      </c>
      <c r="S169" s="152">
        <v>0</v>
      </c>
      <c r="T169" s="153">
        <f t="shared" ref="T169:T190" si="23"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144</v>
      </c>
      <c r="AT169" s="154" t="s">
        <v>140</v>
      </c>
      <c r="AU169" s="154" t="s">
        <v>145</v>
      </c>
      <c r="AY169" s="14" t="s">
        <v>138</v>
      </c>
      <c r="BE169" s="155">
        <f t="shared" ref="BE169:BE190" si="24">IF(N169="základná",J169,0)</f>
        <v>0</v>
      </c>
      <c r="BF169" s="155">
        <f t="shared" ref="BF169:BF190" si="25">IF(N169="znížená",J169,0)</f>
        <v>0</v>
      </c>
      <c r="BG169" s="155">
        <f t="shared" ref="BG169:BG190" si="26">IF(N169="zákl. prenesená",J169,0)</f>
        <v>0</v>
      </c>
      <c r="BH169" s="155">
        <f t="shared" ref="BH169:BH190" si="27">IF(N169="zníž. prenesená",J169,0)</f>
        <v>0</v>
      </c>
      <c r="BI169" s="155">
        <f t="shared" ref="BI169:BI190" si="28">IF(N169="nulová",J169,0)</f>
        <v>0</v>
      </c>
      <c r="BJ169" s="14" t="s">
        <v>145</v>
      </c>
      <c r="BK169" s="155">
        <f t="shared" ref="BK169:BK190" si="29">ROUND(I169*H169,2)</f>
        <v>0</v>
      </c>
      <c r="BL169" s="14" t="s">
        <v>144</v>
      </c>
      <c r="BM169" s="154" t="s">
        <v>264</v>
      </c>
    </row>
    <row r="170" spans="1:65" s="2" customFormat="1" ht="24.2" customHeight="1">
      <c r="A170" s="29"/>
      <c r="B170" s="141"/>
      <c r="C170" s="142" t="s">
        <v>265</v>
      </c>
      <c r="D170" s="142" t="s">
        <v>140</v>
      </c>
      <c r="E170" s="143" t="s">
        <v>266</v>
      </c>
      <c r="F170" s="144" t="s">
        <v>267</v>
      </c>
      <c r="G170" s="145" t="s">
        <v>143</v>
      </c>
      <c r="H170" s="146">
        <v>15.98</v>
      </c>
      <c r="I170" s="147"/>
      <c r="J170" s="148">
        <f t="shared" si="20"/>
        <v>0</v>
      </c>
      <c r="K170" s="149"/>
      <c r="L170" s="30"/>
      <c r="M170" s="150" t="s">
        <v>1</v>
      </c>
      <c r="N170" s="151" t="s">
        <v>41</v>
      </c>
      <c r="O170" s="55"/>
      <c r="P170" s="152">
        <f t="shared" si="21"/>
        <v>0</v>
      </c>
      <c r="Q170" s="152">
        <v>4.2000000000000002E-4</v>
      </c>
      <c r="R170" s="152">
        <f t="shared" si="22"/>
        <v>6.7116000000000007E-3</v>
      </c>
      <c r="S170" s="152">
        <v>0</v>
      </c>
      <c r="T170" s="153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144</v>
      </c>
      <c r="AT170" s="154" t="s">
        <v>140</v>
      </c>
      <c r="AU170" s="154" t="s">
        <v>145</v>
      </c>
      <c r="AY170" s="14" t="s">
        <v>138</v>
      </c>
      <c r="BE170" s="155">
        <f t="shared" si="24"/>
        <v>0</v>
      </c>
      <c r="BF170" s="155">
        <f t="shared" si="25"/>
        <v>0</v>
      </c>
      <c r="BG170" s="155">
        <f t="shared" si="26"/>
        <v>0</v>
      </c>
      <c r="BH170" s="155">
        <f t="shared" si="27"/>
        <v>0</v>
      </c>
      <c r="BI170" s="155">
        <f t="shared" si="28"/>
        <v>0</v>
      </c>
      <c r="BJ170" s="14" t="s">
        <v>145</v>
      </c>
      <c r="BK170" s="155">
        <f t="shared" si="29"/>
        <v>0</v>
      </c>
      <c r="BL170" s="14" t="s">
        <v>144</v>
      </c>
      <c r="BM170" s="154" t="s">
        <v>268</v>
      </c>
    </row>
    <row r="171" spans="1:65" s="2" customFormat="1" ht="24.2" customHeight="1">
      <c r="A171" s="29"/>
      <c r="B171" s="141"/>
      <c r="C171" s="142" t="s">
        <v>269</v>
      </c>
      <c r="D171" s="142" t="s">
        <v>140</v>
      </c>
      <c r="E171" s="143" t="s">
        <v>270</v>
      </c>
      <c r="F171" s="144" t="s">
        <v>271</v>
      </c>
      <c r="G171" s="145" t="s">
        <v>143</v>
      </c>
      <c r="H171" s="146">
        <v>15.98</v>
      </c>
      <c r="I171" s="147"/>
      <c r="J171" s="148">
        <f t="shared" si="20"/>
        <v>0</v>
      </c>
      <c r="K171" s="149"/>
      <c r="L171" s="30"/>
      <c r="M171" s="150" t="s">
        <v>1</v>
      </c>
      <c r="N171" s="151" t="s">
        <v>41</v>
      </c>
      <c r="O171" s="55"/>
      <c r="P171" s="152">
        <f t="shared" si="21"/>
        <v>0</v>
      </c>
      <c r="Q171" s="152">
        <v>1.056E-2</v>
      </c>
      <c r="R171" s="152">
        <f t="shared" si="22"/>
        <v>0.1687488</v>
      </c>
      <c r="S171" s="152">
        <v>0</v>
      </c>
      <c r="T171" s="153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144</v>
      </c>
      <c r="AT171" s="154" t="s">
        <v>140</v>
      </c>
      <c r="AU171" s="154" t="s">
        <v>145</v>
      </c>
      <c r="AY171" s="14" t="s">
        <v>138</v>
      </c>
      <c r="BE171" s="155">
        <f t="shared" si="24"/>
        <v>0</v>
      </c>
      <c r="BF171" s="155">
        <f t="shared" si="25"/>
        <v>0</v>
      </c>
      <c r="BG171" s="155">
        <f t="shared" si="26"/>
        <v>0</v>
      </c>
      <c r="BH171" s="155">
        <f t="shared" si="27"/>
        <v>0</v>
      </c>
      <c r="BI171" s="155">
        <f t="shared" si="28"/>
        <v>0</v>
      </c>
      <c r="BJ171" s="14" t="s">
        <v>145</v>
      </c>
      <c r="BK171" s="155">
        <f t="shared" si="29"/>
        <v>0</v>
      </c>
      <c r="BL171" s="14" t="s">
        <v>144</v>
      </c>
      <c r="BM171" s="154" t="s">
        <v>272</v>
      </c>
    </row>
    <row r="172" spans="1:65" s="2" customFormat="1" ht="24.2" customHeight="1">
      <c r="A172" s="29"/>
      <c r="B172" s="141"/>
      <c r="C172" s="142" t="s">
        <v>273</v>
      </c>
      <c r="D172" s="142" t="s">
        <v>140</v>
      </c>
      <c r="E172" s="143" t="s">
        <v>274</v>
      </c>
      <c r="F172" s="144" t="s">
        <v>275</v>
      </c>
      <c r="G172" s="145" t="s">
        <v>143</v>
      </c>
      <c r="H172" s="146">
        <v>15.98</v>
      </c>
      <c r="I172" s="147"/>
      <c r="J172" s="148">
        <f t="shared" si="20"/>
        <v>0</v>
      </c>
      <c r="K172" s="149"/>
      <c r="L172" s="30"/>
      <c r="M172" s="150" t="s">
        <v>1</v>
      </c>
      <c r="N172" s="151" t="s">
        <v>41</v>
      </c>
      <c r="O172" s="55"/>
      <c r="P172" s="152">
        <f t="shared" si="21"/>
        <v>0</v>
      </c>
      <c r="Q172" s="152">
        <v>9.3500000000000007E-3</v>
      </c>
      <c r="R172" s="152">
        <f t="shared" si="22"/>
        <v>0.14941300000000002</v>
      </c>
      <c r="S172" s="152">
        <v>0</v>
      </c>
      <c r="T172" s="153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144</v>
      </c>
      <c r="AT172" s="154" t="s">
        <v>140</v>
      </c>
      <c r="AU172" s="154" t="s">
        <v>145</v>
      </c>
      <c r="AY172" s="14" t="s">
        <v>138</v>
      </c>
      <c r="BE172" s="155">
        <f t="shared" si="24"/>
        <v>0</v>
      </c>
      <c r="BF172" s="155">
        <f t="shared" si="25"/>
        <v>0</v>
      </c>
      <c r="BG172" s="155">
        <f t="shared" si="26"/>
        <v>0</v>
      </c>
      <c r="BH172" s="155">
        <f t="shared" si="27"/>
        <v>0</v>
      </c>
      <c r="BI172" s="155">
        <f t="shared" si="28"/>
        <v>0</v>
      </c>
      <c r="BJ172" s="14" t="s">
        <v>145</v>
      </c>
      <c r="BK172" s="155">
        <f t="shared" si="29"/>
        <v>0</v>
      </c>
      <c r="BL172" s="14" t="s">
        <v>144</v>
      </c>
      <c r="BM172" s="154" t="s">
        <v>276</v>
      </c>
    </row>
    <row r="173" spans="1:65" s="2" customFormat="1" ht="24.2" customHeight="1">
      <c r="A173" s="29"/>
      <c r="B173" s="141"/>
      <c r="C173" s="142" t="s">
        <v>277</v>
      </c>
      <c r="D173" s="142" t="s">
        <v>140</v>
      </c>
      <c r="E173" s="143" t="s">
        <v>278</v>
      </c>
      <c r="F173" s="144" t="s">
        <v>279</v>
      </c>
      <c r="G173" s="145" t="s">
        <v>143</v>
      </c>
      <c r="H173" s="146">
        <v>178.911</v>
      </c>
      <c r="I173" s="147"/>
      <c r="J173" s="148">
        <f t="shared" si="20"/>
        <v>0</v>
      </c>
      <c r="K173" s="149"/>
      <c r="L173" s="30"/>
      <c r="M173" s="150" t="s">
        <v>1</v>
      </c>
      <c r="N173" s="151" t="s">
        <v>41</v>
      </c>
      <c r="O173" s="55"/>
      <c r="P173" s="152">
        <f t="shared" si="21"/>
        <v>0</v>
      </c>
      <c r="Q173" s="152">
        <v>8.9300000000000004E-3</v>
      </c>
      <c r="R173" s="152">
        <f t="shared" si="22"/>
        <v>1.5976752300000001</v>
      </c>
      <c r="S173" s="152">
        <v>0</v>
      </c>
      <c r="T173" s="153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144</v>
      </c>
      <c r="AT173" s="154" t="s">
        <v>140</v>
      </c>
      <c r="AU173" s="154" t="s">
        <v>145</v>
      </c>
      <c r="AY173" s="14" t="s">
        <v>138</v>
      </c>
      <c r="BE173" s="155">
        <f t="shared" si="24"/>
        <v>0</v>
      </c>
      <c r="BF173" s="155">
        <f t="shared" si="25"/>
        <v>0</v>
      </c>
      <c r="BG173" s="155">
        <f t="shared" si="26"/>
        <v>0</v>
      </c>
      <c r="BH173" s="155">
        <f t="shared" si="27"/>
        <v>0</v>
      </c>
      <c r="BI173" s="155">
        <f t="shared" si="28"/>
        <v>0</v>
      </c>
      <c r="BJ173" s="14" t="s">
        <v>145</v>
      </c>
      <c r="BK173" s="155">
        <f t="shared" si="29"/>
        <v>0</v>
      </c>
      <c r="BL173" s="14" t="s">
        <v>144</v>
      </c>
      <c r="BM173" s="154" t="s">
        <v>280</v>
      </c>
    </row>
    <row r="174" spans="1:65" s="2" customFormat="1" ht="24.2" customHeight="1">
      <c r="A174" s="29"/>
      <c r="B174" s="141"/>
      <c r="C174" s="142" t="s">
        <v>281</v>
      </c>
      <c r="D174" s="142" t="s">
        <v>140</v>
      </c>
      <c r="E174" s="143" t="s">
        <v>282</v>
      </c>
      <c r="F174" s="144" t="s">
        <v>283</v>
      </c>
      <c r="G174" s="145" t="s">
        <v>143</v>
      </c>
      <c r="H174" s="146">
        <v>64.274000000000001</v>
      </c>
      <c r="I174" s="147"/>
      <c r="J174" s="148">
        <f t="shared" si="20"/>
        <v>0</v>
      </c>
      <c r="K174" s="149"/>
      <c r="L174" s="30"/>
      <c r="M174" s="150" t="s">
        <v>1</v>
      </c>
      <c r="N174" s="151" t="s">
        <v>41</v>
      </c>
      <c r="O174" s="55"/>
      <c r="P174" s="152">
        <f t="shared" si="21"/>
        <v>0</v>
      </c>
      <c r="Q174" s="152">
        <v>7.3499999999999998E-3</v>
      </c>
      <c r="R174" s="152">
        <f t="shared" si="22"/>
        <v>0.4724139</v>
      </c>
      <c r="S174" s="152">
        <v>0</v>
      </c>
      <c r="T174" s="153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144</v>
      </c>
      <c r="AT174" s="154" t="s">
        <v>140</v>
      </c>
      <c r="AU174" s="154" t="s">
        <v>145</v>
      </c>
      <c r="AY174" s="14" t="s">
        <v>138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4" t="s">
        <v>145</v>
      </c>
      <c r="BK174" s="155">
        <f t="shared" si="29"/>
        <v>0</v>
      </c>
      <c r="BL174" s="14" t="s">
        <v>144</v>
      </c>
      <c r="BM174" s="154" t="s">
        <v>284</v>
      </c>
    </row>
    <row r="175" spans="1:65" s="2" customFormat="1" ht="24.2" customHeight="1">
      <c r="A175" s="29"/>
      <c r="B175" s="141"/>
      <c r="C175" s="142" t="s">
        <v>285</v>
      </c>
      <c r="D175" s="142" t="s">
        <v>140</v>
      </c>
      <c r="E175" s="143" t="s">
        <v>286</v>
      </c>
      <c r="F175" s="144" t="s">
        <v>287</v>
      </c>
      <c r="G175" s="145" t="s">
        <v>143</v>
      </c>
      <c r="H175" s="146">
        <v>64.274000000000001</v>
      </c>
      <c r="I175" s="147"/>
      <c r="J175" s="148">
        <f t="shared" si="20"/>
        <v>0</v>
      </c>
      <c r="K175" s="149"/>
      <c r="L175" s="30"/>
      <c r="M175" s="150" t="s">
        <v>1</v>
      </c>
      <c r="N175" s="151" t="s">
        <v>41</v>
      </c>
      <c r="O175" s="55"/>
      <c r="P175" s="152">
        <f t="shared" si="21"/>
        <v>0</v>
      </c>
      <c r="Q175" s="152">
        <v>1.575E-2</v>
      </c>
      <c r="R175" s="152">
        <f t="shared" si="22"/>
        <v>1.0123154999999999</v>
      </c>
      <c r="S175" s="152">
        <v>0</v>
      </c>
      <c r="T175" s="153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144</v>
      </c>
      <c r="AT175" s="154" t="s">
        <v>140</v>
      </c>
      <c r="AU175" s="154" t="s">
        <v>145</v>
      </c>
      <c r="AY175" s="14" t="s">
        <v>138</v>
      </c>
      <c r="BE175" s="155">
        <f t="shared" si="24"/>
        <v>0</v>
      </c>
      <c r="BF175" s="155">
        <f t="shared" si="25"/>
        <v>0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4" t="s">
        <v>145</v>
      </c>
      <c r="BK175" s="155">
        <f t="shared" si="29"/>
        <v>0</v>
      </c>
      <c r="BL175" s="14" t="s">
        <v>144</v>
      </c>
      <c r="BM175" s="154" t="s">
        <v>288</v>
      </c>
    </row>
    <row r="176" spans="1:65" s="2" customFormat="1" ht="24.2" customHeight="1">
      <c r="A176" s="29"/>
      <c r="B176" s="141"/>
      <c r="C176" s="142" t="s">
        <v>289</v>
      </c>
      <c r="D176" s="142" t="s">
        <v>140</v>
      </c>
      <c r="E176" s="143" t="s">
        <v>290</v>
      </c>
      <c r="F176" s="144" t="s">
        <v>291</v>
      </c>
      <c r="G176" s="145" t="s">
        <v>143</v>
      </c>
      <c r="H176" s="146">
        <v>64.274000000000001</v>
      </c>
      <c r="I176" s="147"/>
      <c r="J176" s="148">
        <f t="shared" si="20"/>
        <v>0</v>
      </c>
      <c r="K176" s="149"/>
      <c r="L176" s="30"/>
      <c r="M176" s="150" t="s">
        <v>1</v>
      </c>
      <c r="N176" s="151" t="s">
        <v>41</v>
      </c>
      <c r="O176" s="55"/>
      <c r="P176" s="152">
        <f t="shared" si="21"/>
        <v>0</v>
      </c>
      <c r="Q176" s="152">
        <v>8.0000000000000007E-5</v>
      </c>
      <c r="R176" s="152">
        <f t="shared" si="22"/>
        <v>5.1419200000000003E-3</v>
      </c>
      <c r="S176" s="152">
        <v>0</v>
      </c>
      <c r="T176" s="153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144</v>
      </c>
      <c r="AT176" s="154" t="s">
        <v>140</v>
      </c>
      <c r="AU176" s="154" t="s">
        <v>145</v>
      </c>
      <c r="AY176" s="14" t="s">
        <v>138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145</v>
      </c>
      <c r="BK176" s="155">
        <f t="shared" si="29"/>
        <v>0</v>
      </c>
      <c r="BL176" s="14" t="s">
        <v>144</v>
      </c>
      <c r="BM176" s="154" t="s">
        <v>292</v>
      </c>
    </row>
    <row r="177" spans="1:65" s="2" customFormat="1" ht="24.2" customHeight="1">
      <c r="A177" s="29"/>
      <c r="B177" s="141"/>
      <c r="C177" s="142" t="s">
        <v>293</v>
      </c>
      <c r="D177" s="142" t="s">
        <v>140</v>
      </c>
      <c r="E177" s="143" t="s">
        <v>294</v>
      </c>
      <c r="F177" s="144" t="s">
        <v>295</v>
      </c>
      <c r="G177" s="145" t="s">
        <v>143</v>
      </c>
      <c r="H177" s="146">
        <v>28.497</v>
      </c>
      <c r="I177" s="147"/>
      <c r="J177" s="148">
        <f t="shared" si="20"/>
        <v>0</v>
      </c>
      <c r="K177" s="149"/>
      <c r="L177" s="30"/>
      <c r="M177" s="150" t="s">
        <v>1</v>
      </c>
      <c r="N177" s="151" t="s">
        <v>41</v>
      </c>
      <c r="O177" s="55"/>
      <c r="P177" s="152">
        <f t="shared" si="21"/>
        <v>0</v>
      </c>
      <c r="Q177" s="152">
        <v>4.15E-3</v>
      </c>
      <c r="R177" s="152">
        <f t="shared" si="22"/>
        <v>0.11826254999999999</v>
      </c>
      <c r="S177" s="152">
        <v>0</v>
      </c>
      <c r="T177" s="15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144</v>
      </c>
      <c r="AT177" s="154" t="s">
        <v>140</v>
      </c>
      <c r="AU177" s="154" t="s">
        <v>145</v>
      </c>
      <c r="AY177" s="14" t="s">
        <v>138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145</v>
      </c>
      <c r="BK177" s="155">
        <f t="shared" si="29"/>
        <v>0</v>
      </c>
      <c r="BL177" s="14" t="s">
        <v>144</v>
      </c>
      <c r="BM177" s="154" t="s">
        <v>296</v>
      </c>
    </row>
    <row r="178" spans="1:65" s="2" customFormat="1" ht="24.2" customHeight="1">
      <c r="A178" s="29"/>
      <c r="B178" s="141"/>
      <c r="C178" s="142" t="s">
        <v>297</v>
      </c>
      <c r="D178" s="142" t="s">
        <v>140</v>
      </c>
      <c r="E178" s="143" t="s">
        <v>298</v>
      </c>
      <c r="F178" s="144" t="s">
        <v>299</v>
      </c>
      <c r="G178" s="145" t="s">
        <v>143</v>
      </c>
      <c r="H178" s="146">
        <v>14.035</v>
      </c>
      <c r="I178" s="147"/>
      <c r="J178" s="148">
        <f t="shared" si="20"/>
        <v>0</v>
      </c>
      <c r="K178" s="149"/>
      <c r="L178" s="30"/>
      <c r="M178" s="150" t="s">
        <v>1</v>
      </c>
      <c r="N178" s="151" t="s">
        <v>41</v>
      </c>
      <c r="O178" s="55"/>
      <c r="P178" s="152">
        <f t="shared" si="21"/>
        <v>0</v>
      </c>
      <c r="Q178" s="152">
        <v>4.15E-3</v>
      </c>
      <c r="R178" s="152">
        <f t="shared" si="22"/>
        <v>5.8245249999999998E-2</v>
      </c>
      <c r="S178" s="152">
        <v>0</v>
      </c>
      <c r="T178" s="153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144</v>
      </c>
      <c r="AT178" s="154" t="s">
        <v>140</v>
      </c>
      <c r="AU178" s="154" t="s">
        <v>145</v>
      </c>
      <c r="AY178" s="14" t="s">
        <v>138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145</v>
      </c>
      <c r="BK178" s="155">
        <f t="shared" si="29"/>
        <v>0</v>
      </c>
      <c r="BL178" s="14" t="s">
        <v>144</v>
      </c>
      <c r="BM178" s="154" t="s">
        <v>300</v>
      </c>
    </row>
    <row r="179" spans="1:65" s="2" customFormat="1" ht="24.2" customHeight="1">
      <c r="A179" s="29"/>
      <c r="B179" s="141"/>
      <c r="C179" s="142" t="s">
        <v>301</v>
      </c>
      <c r="D179" s="142" t="s">
        <v>140</v>
      </c>
      <c r="E179" s="143" t="s">
        <v>302</v>
      </c>
      <c r="F179" s="144" t="s">
        <v>303</v>
      </c>
      <c r="G179" s="145" t="s">
        <v>143</v>
      </c>
      <c r="H179" s="146">
        <v>33.6</v>
      </c>
      <c r="I179" s="147"/>
      <c r="J179" s="148">
        <f t="shared" si="20"/>
        <v>0</v>
      </c>
      <c r="K179" s="149"/>
      <c r="L179" s="30"/>
      <c r="M179" s="150" t="s">
        <v>1</v>
      </c>
      <c r="N179" s="151" t="s">
        <v>41</v>
      </c>
      <c r="O179" s="55"/>
      <c r="P179" s="152">
        <f t="shared" si="21"/>
        <v>0</v>
      </c>
      <c r="Q179" s="152">
        <v>6.4000000000000003E-3</v>
      </c>
      <c r="R179" s="152">
        <f t="shared" si="22"/>
        <v>0.21504000000000001</v>
      </c>
      <c r="S179" s="152">
        <v>0</v>
      </c>
      <c r="T179" s="15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144</v>
      </c>
      <c r="AT179" s="154" t="s">
        <v>140</v>
      </c>
      <c r="AU179" s="154" t="s">
        <v>145</v>
      </c>
      <c r="AY179" s="14" t="s">
        <v>138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145</v>
      </c>
      <c r="BK179" s="155">
        <f t="shared" si="29"/>
        <v>0</v>
      </c>
      <c r="BL179" s="14" t="s">
        <v>144</v>
      </c>
      <c r="BM179" s="154" t="s">
        <v>304</v>
      </c>
    </row>
    <row r="180" spans="1:65" s="2" customFormat="1" ht="24.2" customHeight="1">
      <c r="A180" s="29"/>
      <c r="B180" s="141"/>
      <c r="C180" s="142" t="s">
        <v>305</v>
      </c>
      <c r="D180" s="142" t="s">
        <v>140</v>
      </c>
      <c r="E180" s="143" t="s">
        <v>306</v>
      </c>
      <c r="F180" s="144" t="s">
        <v>307</v>
      </c>
      <c r="G180" s="145" t="s">
        <v>143</v>
      </c>
      <c r="H180" s="146">
        <v>44.070999999999998</v>
      </c>
      <c r="I180" s="147"/>
      <c r="J180" s="148">
        <f t="shared" si="20"/>
        <v>0</v>
      </c>
      <c r="K180" s="149"/>
      <c r="L180" s="30"/>
      <c r="M180" s="150" t="s">
        <v>1</v>
      </c>
      <c r="N180" s="151" t="s">
        <v>41</v>
      </c>
      <c r="O180" s="55"/>
      <c r="P180" s="152">
        <f t="shared" si="21"/>
        <v>0</v>
      </c>
      <c r="Q180" s="152">
        <v>4.0000000000000002E-4</v>
      </c>
      <c r="R180" s="152">
        <f t="shared" si="22"/>
        <v>1.7628399999999999E-2</v>
      </c>
      <c r="S180" s="152">
        <v>0</v>
      </c>
      <c r="T180" s="15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144</v>
      </c>
      <c r="AT180" s="154" t="s">
        <v>140</v>
      </c>
      <c r="AU180" s="154" t="s">
        <v>145</v>
      </c>
      <c r="AY180" s="14" t="s">
        <v>138</v>
      </c>
      <c r="BE180" s="155">
        <f t="shared" si="24"/>
        <v>0</v>
      </c>
      <c r="BF180" s="155">
        <f t="shared" si="25"/>
        <v>0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145</v>
      </c>
      <c r="BK180" s="155">
        <f t="shared" si="29"/>
        <v>0</v>
      </c>
      <c r="BL180" s="14" t="s">
        <v>144</v>
      </c>
      <c r="BM180" s="154" t="s">
        <v>308</v>
      </c>
    </row>
    <row r="181" spans="1:65" s="2" customFormat="1" ht="24.2" customHeight="1">
      <c r="A181" s="29"/>
      <c r="B181" s="141"/>
      <c r="C181" s="142" t="s">
        <v>309</v>
      </c>
      <c r="D181" s="142" t="s">
        <v>140</v>
      </c>
      <c r="E181" s="143" t="s">
        <v>310</v>
      </c>
      <c r="F181" s="144" t="s">
        <v>311</v>
      </c>
      <c r="G181" s="145" t="s">
        <v>143</v>
      </c>
      <c r="H181" s="146">
        <v>44.070999999999998</v>
      </c>
      <c r="I181" s="147"/>
      <c r="J181" s="148">
        <f t="shared" si="20"/>
        <v>0</v>
      </c>
      <c r="K181" s="149"/>
      <c r="L181" s="30"/>
      <c r="M181" s="150" t="s">
        <v>1</v>
      </c>
      <c r="N181" s="151" t="s">
        <v>41</v>
      </c>
      <c r="O181" s="55"/>
      <c r="P181" s="152">
        <f t="shared" si="21"/>
        <v>0</v>
      </c>
      <c r="Q181" s="152">
        <v>2.32E-3</v>
      </c>
      <c r="R181" s="152">
        <f t="shared" si="22"/>
        <v>0.10224472</v>
      </c>
      <c r="S181" s="152">
        <v>0</v>
      </c>
      <c r="T181" s="15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144</v>
      </c>
      <c r="AT181" s="154" t="s">
        <v>140</v>
      </c>
      <c r="AU181" s="154" t="s">
        <v>145</v>
      </c>
      <c r="AY181" s="14" t="s">
        <v>138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145</v>
      </c>
      <c r="BK181" s="155">
        <f t="shared" si="29"/>
        <v>0</v>
      </c>
      <c r="BL181" s="14" t="s">
        <v>144</v>
      </c>
      <c r="BM181" s="154" t="s">
        <v>312</v>
      </c>
    </row>
    <row r="182" spans="1:65" s="2" customFormat="1" ht="24.2" customHeight="1">
      <c r="A182" s="29"/>
      <c r="B182" s="141"/>
      <c r="C182" s="142" t="s">
        <v>313</v>
      </c>
      <c r="D182" s="142" t="s">
        <v>140</v>
      </c>
      <c r="E182" s="143" t="s">
        <v>314</v>
      </c>
      <c r="F182" s="144" t="s">
        <v>315</v>
      </c>
      <c r="G182" s="145" t="s">
        <v>157</v>
      </c>
      <c r="H182" s="146">
        <v>5.2370000000000001</v>
      </c>
      <c r="I182" s="147"/>
      <c r="J182" s="148">
        <f t="shared" si="20"/>
        <v>0</v>
      </c>
      <c r="K182" s="149"/>
      <c r="L182" s="30"/>
      <c r="M182" s="150" t="s">
        <v>1</v>
      </c>
      <c r="N182" s="151" t="s">
        <v>41</v>
      </c>
      <c r="O182" s="55"/>
      <c r="P182" s="152">
        <f t="shared" si="21"/>
        <v>0</v>
      </c>
      <c r="Q182" s="152">
        <v>2.2404799999999998</v>
      </c>
      <c r="R182" s="152">
        <f t="shared" si="22"/>
        <v>11.733393759999998</v>
      </c>
      <c r="S182" s="152">
        <v>0</v>
      </c>
      <c r="T182" s="153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144</v>
      </c>
      <c r="AT182" s="154" t="s">
        <v>140</v>
      </c>
      <c r="AU182" s="154" t="s">
        <v>145</v>
      </c>
      <c r="AY182" s="14" t="s">
        <v>138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145</v>
      </c>
      <c r="BK182" s="155">
        <f t="shared" si="29"/>
        <v>0</v>
      </c>
      <c r="BL182" s="14" t="s">
        <v>144</v>
      </c>
      <c r="BM182" s="154" t="s">
        <v>316</v>
      </c>
    </row>
    <row r="183" spans="1:65" s="2" customFormat="1" ht="24.2" customHeight="1">
      <c r="A183" s="29"/>
      <c r="B183" s="141"/>
      <c r="C183" s="142" t="s">
        <v>317</v>
      </c>
      <c r="D183" s="142" t="s">
        <v>140</v>
      </c>
      <c r="E183" s="143" t="s">
        <v>318</v>
      </c>
      <c r="F183" s="144" t="s">
        <v>319</v>
      </c>
      <c r="G183" s="145" t="s">
        <v>157</v>
      </c>
      <c r="H183" s="146">
        <v>21.001999999999999</v>
      </c>
      <c r="I183" s="147"/>
      <c r="J183" s="148">
        <f t="shared" si="20"/>
        <v>0</v>
      </c>
      <c r="K183" s="149"/>
      <c r="L183" s="30"/>
      <c r="M183" s="150" t="s">
        <v>1</v>
      </c>
      <c r="N183" s="151" t="s">
        <v>41</v>
      </c>
      <c r="O183" s="55"/>
      <c r="P183" s="152">
        <f t="shared" si="21"/>
        <v>0</v>
      </c>
      <c r="Q183" s="152">
        <v>2.2404799999999998</v>
      </c>
      <c r="R183" s="152">
        <f t="shared" si="22"/>
        <v>47.054560959999996</v>
      </c>
      <c r="S183" s="152">
        <v>0</v>
      </c>
      <c r="T183" s="153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144</v>
      </c>
      <c r="AT183" s="154" t="s">
        <v>140</v>
      </c>
      <c r="AU183" s="154" t="s">
        <v>145</v>
      </c>
      <c r="AY183" s="14" t="s">
        <v>138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145</v>
      </c>
      <c r="BK183" s="155">
        <f t="shared" si="29"/>
        <v>0</v>
      </c>
      <c r="BL183" s="14" t="s">
        <v>144</v>
      </c>
      <c r="BM183" s="154" t="s">
        <v>320</v>
      </c>
    </row>
    <row r="184" spans="1:65" s="2" customFormat="1" ht="24.2" customHeight="1">
      <c r="A184" s="29"/>
      <c r="B184" s="141"/>
      <c r="C184" s="142" t="s">
        <v>321</v>
      </c>
      <c r="D184" s="142" t="s">
        <v>140</v>
      </c>
      <c r="E184" s="143" t="s">
        <v>322</v>
      </c>
      <c r="F184" s="144" t="s">
        <v>323</v>
      </c>
      <c r="G184" s="145" t="s">
        <v>157</v>
      </c>
      <c r="H184" s="146">
        <v>5.2370000000000001</v>
      </c>
      <c r="I184" s="147"/>
      <c r="J184" s="148">
        <f t="shared" si="20"/>
        <v>0</v>
      </c>
      <c r="K184" s="149"/>
      <c r="L184" s="30"/>
      <c r="M184" s="150" t="s">
        <v>1</v>
      </c>
      <c r="N184" s="151" t="s">
        <v>41</v>
      </c>
      <c r="O184" s="55"/>
      <c r="P184" s="152">
        <f t="shared" si="21"/>
        <v>0</v>
      </c>
      <c r="Q184" s="152">
        <v>0</v>
      </c>
      <c r="R184" s="152">
        <f t="shared" si="22"/>
        <v>0</v>
      </c>
      <c r="S184" s="152">
        <v>0</v>
      </c>
      <c r="T184" s="153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144</v>
      </c>
      <c r="AT184" s="154" t="s">
        <v>140</v>
      </c>
      <c r="AU184" s="154" t="s">
        <v>145</v>
      </c>
      <c r="AY184" s="14" t="s">
        <v>138</v>
      </c>
      <c r="BE184" s="155">
        <f t="shared" si="24"/>
        <v>0</v>
      </c>
      <c r="BF184" s="155">
        <f t="shared" si="25"/>
        <v>0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145</v>
      </c>
      <c r="BK184" s="155">
        <f t="shared" si="29"/>
        <v>0</v>
      </c>
      <c r="BL184" s="14" t="s">
        <v>144</v>
      </c>
      <c r="BM184" s="154" t="s">
        <v>324</v>
      </c>
    </row>
    <row r="185" spans="1:65" s="2" customFormat="1" ht="24.2" customHeight="1">
      <c r="A185" s="29"/>
      <c r="B185" s="141"/>
      <c r="C185" s="142" t="s">
        <v>325</v>
      </c>
      <c r="D185" s="142" t="s">
        <v>140</v>
      </c>
      <c r="E185" s="143" t="s">
        <v>326</v>
      </c>
      <c r="F185" s="144" t="s">
        <v>327</v>
      </c>
      <c r="G185" s="145" t="s">
        <v>157</v>
      </c>
      <c r="H185" s="146">
        <v>21.001999999999999</v>
      </c>
      <c r="I185" s="147"/>
      <c r="J185" s="148">
        <f t="shared" si="20"/>
        <v>0</v>
      </c>
      <c r="K185" s="149"/>
      <c r="L185" s="30"/>
      <c r="M185" s="150" t="s">
        <v>1</v>
      </c>
      <c r="N185" s="151" t="s">
        <v>41</v>
      </c>
      <c r="O185" s="55"/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53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144</v>
      </c>
      <c r="AT185" s="154" t="s">
        <v>140</v>
      </c>
      <c r="AU185" s="154" t="s">
        <v>145</v>
      </c>
      <c r="AY185" s="14" t="s">
        <v>138</v>
      </c>
      <c r="BE185" s="155">
        <f t="shared" si="24"/>
        <v>0</v>
      </c>
      <c r="BF185" s="155">
        <f t="shared" si="25"/>
        <v>0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145</v>
      </c>
      <c r="BK185" s="155">
        <f t="shared" si="29"/>
        <v>0</v>
      </c>
      <c r="BL185" s="14" t="s">
        <v>144</v>
      </c>
      <c r="BM185" s="154" t="s">
        <v>328</v>
      </c>
    </row>
    <row r="186" spans="1:65" s="2" customFormat="1" ht="24.2" customHeight="1">
      <c r="A186" s="29"/>
      <c r="B186" s="141"/>
      <c r="C186" s="142" t="s">
        <v>329</v>
      </c>
      <c r="D186" s="142" t="s">
        <v>140</v>
      </c>
      <c r="E186" s="143" t="s">
        <v>330</v>
      </c>
      <c r="F186" s="144" t="s">
        <v>331</v>
      </c>
      <c r="G186" s="145" t="s">
        <v>182</v>
      </c>
      <c r="H186" s="146">
        <v>0.72799999999999998</v>
      </c>
      <c r="I186" s="147"/>
      <c r="J186" s="148">
        <f t="shared" si="20"/>
        <v>0</v>
      </c>
      <c r="K186" s="149"/>
      <c r="L186" s="30"/>
      <c r="M186" s="150" t="s">
        <v>1</v>
      </c>
      <c r="N186" s="151" t="s">
        <v>41</v>
      </c>
      <c r="O186" s="55"/>
      <c r="P186" s="152">
        <f t="shared" si="21"/>
        <v>0</v>
      </c>
      <c r="Q186" s="152">
        <v>1.20296</v>
      </c>
      <c r="R186" s="152">
        <f t="shared" si="22"/>
        <v>0.87575488000000001</v>
      </c>
      <c r="S186" s="152">
        <v>0</v>
      </c>
      <c r="T186" s="153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144</v>
      </c>
      <c r="AT186" s="154" t="s">
        <v>140</v>
      </c>
      <c r="AU186" s="154" t="s">
        <v>145</v>
      </c>
      <c r="AY186" s="14" t="s">
        <v>138</v>
      </c>
      <c r="BE186" s="155">
        <f t="shared" si="24"/>
        <v>0</v>
      </c>
      <c r="BF186" s="155">
        <f t="shared" si="25"/>
        <v>0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145</v>
      </c>
      <c r="BK186" s="155">
        <f t="shared" si="29"/>
        <v>0</v>
      </c>
      <c r="BL186" s="14" t="s">
        <v>144</v>
      </c>
      <c r="BM186" s="154" t="s">
        <v>332</v>
      </c>
    </row>
    <row r="187" spans="1:65" s="2" customFormat="1" ht="24.2" customHeight="1">
      <c r="A187" s="29"/>
      <c r="B187" s="141"/>
      <c r="C187" s="142" t="s">
        <v>333</v>
      </c>
      <c r="D187" s="142" t="s">
        <v>140</v>
      </c>
      <c r="E187" s="143" t="s">
        <v>334</v>
      </c>
      <c r="F187" s="144" t="s">
        <v>335</v>
      </c>
      <c r="G187" s="145" t="s">
        <v>143</v>
      </c>
      <c r="H187" s="146">
        <v>15.98</v>
      </c>
      <c r="I187" s="147"/>
      <c r="J187" s="148">
        <f t="shared" si="20"/>
        <v>0</v>
      </c>
      <c r="K187" s="149"/>
      <c r="L187" s="30"/>
      <c r="M187" s="150" t="s">
        <v>1</v>
      </c>
      <c r="N187" s="151" t="s">
        <v>41</v>
      </c>
      <c r="O187" s="55"/>
      <c r="P187" s="152">
        <f t="shared" si="21"/>
        <v>0</v>
      </c>
      <c r="Q187" s="152">
        <v>3.47E-3</v>
      </c>
      <c r="R187" s="152">
        <f t="shared" si="22"/>
        <v>5.5450600000000003E-2</v>
      </c>
      <c r="S187" s="152">
        <v>0</v>
      </c>
      <c r="T187" s="153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144</v>
      </c>
      <c r="AT187" s="154" t="s">
        <v>140</v>
      </c>
      <c r="AU187" s="154" t="s">
        <v>145</v>
      </c>
      <c r="AY187" s="14" t="s">
        <v>138</v>
      </c>
      <c r="BE187" s="155">
        <f t="shared" si="24"/>
        <v>0</v>
      </c>
      <c r="BF187" s="155">
        <f t="shared" si="25"/>
        <v>0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145</v>
      </c>
      <c r="BK187" s="155">
        <f t="shared" si="29"/>
        <v>0</v>
      </c>
      <c r="BL187" s="14" t="s">
        <v>144</v>
      </c>
      <c r="BM187" s="154" t="s">
        <v>336</v>
      </c>
    </row>
    <row r="188" spans="1:65" s="2" customFormat="1" ht="24.2" customHeight="1">
      <c r="A188" s="29"/>
      <c r="B188" s="141"/>
      <c r="C188" s="142" t="s">
        <v>337</v>
      </c>
      <c r="D188" s="142" t="s">
        <v>140</v>
      </c>
      <c r="E188" s="143" t="s">
        <v>338</v>
      </c>
      <c r="F188" s="144" t="s">
        <v>339</v>
      </c>
      <c r="G188" s="145" t="s">
        <v>143</v>
      </c>
      <c r="H188" s="146">
        <v>104.74</v>
      </c>
      <c r="I188" s="147"/>
      <c r="J188" s="148">
        <f t="shared" si="20"/>
        <v>0</v>
      </c>
      <c r="K188" s="149"/>
      <c r="L188" s="30"/>
      <c r="M188" s="150" t="s">
        <v>1</v>
      </c>
      <c r="N188" s="151" t="s">
        <v>41</v>
      </c>
      <c r="O188" s="55"/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3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144</v>
      </c>
      <c r="AT188" s="154" t="s">
        <v>140</v>
      </c>
      <c r="AU188" s="154" t="s">
        <v>145</v>
      </c>
      <c r="AY188" s="14" t="s">
        <v>138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145</v>
      </c>
      <c r="BK188" s="155">
        <f t="shared" si="29"/>
        <v>0</v>
      </c>
      <c r="BL188" s="14" t="s">
        <v>144</v>
      </c>
      <c r="BM188" s="154" t="s">
        <v>340</v>
      </c>
    </row>
    <row r="189" spans="1:65" s="2" customFormat="1" ht="24.2" customHeight="1">
      <c r="A189" s="29"/>
      <c r="B189" s="141"/>
      <c r="C189" s="142" t="s">
        <v>341</v>
      </c>
      <c r="D189" s="142" t="s">
        <v>140</v>
      </c>
      <c r="E189" s="143" t="s">
        <v>342</v>
      </c>
      <c r="F189" s="144" t="s">
        <v>343</v>
      </c>
      <c r="G189" s="145" t="s">
        <v>237</v>
      </c>
      <c r="H189" s="146">
        <v>1</v>
      </c>
      <c r="I189" s="147"/>
      <c r="J189" s="148">
        <f t="shared" si="20"/>
        <v>0</v>
      </c>
      <c r="K189" s="149"/>
      <c r="L189" s="30"/>
      <c r="M189" s="150" t="s">
        <v>1</v>
      </c>
      <c r="N189" s="151" t="s">
        <v>41</v>
      </c>
      <c r="O189" s="55"/>
      <c r="P189" s="152">
        <f t="shared" si="21"/>
        <v>0</v>
      </c>
      <c r="Q189" s="152">
        <v>0.43841000000000002</v>
      </c>
      <c r="R189" s="152">
        <f t="shared" si="22"/>
        <v>0.43841000000000002</v>
      </c>
      <c r="S189" s="152">
        <v>0</v>
      </c>
      <c r="T189" s="153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144</v>
      </c>
      <c r="AT189" s="154" t="s">
        <v>140</v>
      </c>
      <c r="AU189" s="154" t="s">
        <v>145</v>
      </c>
      <c r="AY189" s="14" t="s">
        <v>138</v>
      </c>
      <c r="BE189" s="155">
        <f t="shared" si="24"/>
        <v>0</v>
      </c>
      <c r="BF189" s="155">
        <f t="shared" si="25"/>
        <v>0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145</v>
      </c>
      <c r="BK189" s="155">
        <f t="shared" si="29"/>
        <v>0</v>
      </c>
      <c r="BL189" s="14" t="s">
        <v>144</v>
      </c>
      <c r="BM189" s="154" t="s">
        <v>344</v>
      </c>
    </row>
    <row r="190" spans="1:65" s="2" customFormat="1" ht="14.45" customHeight="1">
      <c r="A190" s="29"/>
      <c r="B190" s="141"/>
      <c r="C190" s="156" t="s">
        <v>345</v>
      </c>
      <c r="D190" s="156" t="s">
        <v>189</v>
      </c>
      <c r="E190" s="157" t="s">
        <v>346</v>
      </c>
      <c r="F190" s="158" t="s">
        <v>347</v>
      </c>
      <c r="G190" s="159" t="s">
        <v>237</v>
      </c>
      <c r="H190" s="160">
        <v>1</v>
      </c>
      <c r="I190" s="161"/>
      <c r="J190" s="162">
        <f t="shared" si="20"/>
        <v>0</v>
      </c>
      <c r="K190" s="163"/>
      <c r="L190" s="164"/>
      <c r="M190" s="165" t="s">
        <v>1</v>
      </c>
      <c r="N190" s="166" t="s">
        <v>41</v>
      </c>
      <c r="O190" s="55"/>
      <c r="P190" s="152">
        <f t="shared" si="21"/>
        <v>0</v>
      </c>
      <c r="Q190" s="152">
        <v>1.1299999999999999E-2</v>
      </c>
      <c r="R190" s="152">
        <f t="shared" si="22"/>
        <v>1.1299999999999999E-2</v>
      </c>
      <c r="S190" s="152">
        <v>0</v>
      </c>
      <c r="T190" s="153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171</v>
      </c>
      <c r="AT190" s="154" t="s">
        <v>189</v>
      </c>
      <c r="AU190" s="154" t="s">
        <v>145</v>
      </c>
      <c r="AY190" s="14" t="s">
        <v>138</v>
      </c>
      <c r="BE190" s="155">
        <f t="shared" si="24"/>
        <v>0</v>
      </c>
      <c r="BF190" s="155">
        <f t="shared" si="25"/>
        <v>0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145</v>
      </c>
      <c r="BK190" s="155">
        <f t="shared" si="29"/>
        <v>0</v>
      </c>
      <c r="BL190" s="14" t="s">
        <v>144</v>
      </c>
      <c r="BM190" s="154" t="s">
        <v>348</v>
      </c>
    </row>
    <row r="191" spans="1:65" s="12" customFormat="1" ht="22.9" customHeight="1">
      <c r="B191" s="128"/>
      <c r="D191" s="129" t="s">
        <v>74</v>
      </c>
      <c r="E191" s="139" t="s">
        <v>175</v>
      </c>
      <c r="F191" s="139" t="s">
        <v>349</v>
      </c>
      <c r="I191" s="131"/>
      <c r="J191" s="140">
        <f>BK191</f>
        <v>0</v>
      </c>
      <c r="L191" s="128"/>
      <c r="M191" s="133"/>
      <c r="N191" s="134"/>
      <c r="O191" s="134"/>
      <c r="P191" s="135">
        <f>SUM(P192:P206)</f>
        <v>0</v>
      </c>
      <c r="Q191" s="134"/>
      <c r="R191" s="135">
        <f>SUM(R192:R206)</f>
        <v>1.3686071000000002</v>
      </c>
      <c r="S191" s="134"/>
      <c r="T191" s="136">
        <f>SUM(T192:T206)</f>
        <v>12.244736899999999</v>
      </c>
      <c r="AR191" s="129" t="s">
        <v>83</v>
      </c>
      <c r="AT191" s="137" t="s">
        <v>74</v>
      </c>
      <c r="AU191" s="137" t="s">
        <v>83</v>
      </c>
      <c r="AY191" s="129" t="s">
        <v>138</v>
      </c>
      <c r="BK191" s="138">
        <f>SUM(BK192:BK206)</f>
        <v>0</v>
      </c>
    </row>
    <row r="192" spans="1:65" s="2" customFormat="1" ht="37.9" customHeight="1">
      <c r="A192" s="29"/>
      <c r="B192" s="141"/>
      <c r="C192" s="142" t="s">
        <v>350</v>
      </c>
      <c r="D192" s="142" t="s">
        <v>140</v>
      </c>
      <c r="E192" s="143" t="s">
        <v>351</v>
      </c>
      <c r="F192" s="144" t="s">
        <v>352</v>
      </c>
      <c r="G192" s="145" t="s">
        <v>153</v>
      </c>
      <c r="H192" s="146">
        <v>9.85</v>
      </c>
      <c r="I192" s="147"/>
      <c r="J192" s="148">
        <f t="shared" ref="J192:J206" si="30">ROUND(I192*H192,2)</f>
        <v>0</v>
      </c>
      <c r="K192" s="149"/>
      <c r="L192" s="30"/>
      <c r="M192" s="150" t="s">
        <v>1</v>
      </c>
      <c r="N192" s="151" t="s">
        <v>41</v>
      </c>
      <c r="O192" s="55"/>
      <c r="P192" s="152">
        <f t="shared" ref="P192:P206" si="31">O192*H192</f>
        <v>0</v>
      </c>
      <c r="Q192" s="152">
        <v>9.9250000000000005E-2</v>
      </c>
      <c r="R192" s="152">
        <f t="shared" ref="R192:R206" si="32">Q192*H192</f>
        <v>0.9776125</v>
      </c>
      <c r="S192" s="152">
        <v>0</v>
      </c>
      <c r="T192" s="153">
        <f t="shared" ref="T192:T206" si="33">S192*H192</f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144</v>
      </c>
      <c r="AT192" s="154" t="s">
        <v>140</v>
      </c>
      <c r="AU192" s="154" t="s">
        <v>145</v>
      </c>
      <c r="AY192" s="14" t="s">
        <v>138</v>
      </c>
      <c r="BE192" s="155">
        <f t="shared" ref="BE192:BE206" si="34">IF(N192="základná",J192,0)</f>
        <v>0</v>
      </c>
      <c r="BF192" s="155">
        <f t="shared" ref="BF192:BF206" si="35">IF(N192="znížená",J192,0)</f>
        <v>0</v>
      </c>
      <c r="BG192" s="155">
        <f t="shared" ref="BG192:BG206" si="36">IF(N192="zákl. prenesená",J192,0)</f>
        <v>0</v>
      </c>
      <c r="BH192" s="155">
        <f t="shared" ref="BH192:BH206" si="37">IF(N192="zníž. prenesená",J192,0)</f>
        <v>0</v>
      </c>
      <c r="BI192" s="155">
        <f t="shared" ref="BI192:BI206" si="38">IF(N192="nulová",J192,0)</f>
        <v>0</v>
      </c>
      <c r="BJ192" s="14" t="s">
        <v>145</v>
      </c>
      <c r="BK192" s="155">
        <f t="shared" ref="BK192:BK206" si="39">ROUND(I192*H192,2)</f>
        <v>0</v>
      </c>
      <c r="BL192" s="14" t="s">
        <v>144</v>
      </c>
      <c r="BM192" s="154" t="s">
        <v>353</v>
      </c>
    </row>
    <row r="193" spans="1:65" s="2" customFormat="1" ht="14.45" customHeight="1">
      <c r="A193" s="29"/>
      <c r="B193" s="141"/>
      <c r="C193" s="156" t="s">
        <v>354</v>
      </c>
      <c r="D193" s="156" t="s">
        <v>189</v>
      </c>
      <c r="E193" s="157" t="s">
        <v>355</v>
      </c>
      <c r="F193" s="158" t="s">
        <v>356</v>
      </c>
      <c r="G193" s="159" t="s">
        <v>237</v>
      </c>
      <c r="H193" s="160">
        <v>9.9489999999999998</v>
      </c>
      <c r="I193" s="161"/>
      <c r="J193" s="162">
        <f t="shared" si="30"/>
        <v>0</v>
      </c>
      <c r="K193" s="163"/>
      <c r="L193" s="164"/>
      <c r="M193" s="165" t="s">
        <v>1</v>
      </c>
      <c r="N193" s="166" t="s">
        <v>41</v>
      </c>
      <c r="O193" s="55"/>
      <c r="P193" s="152">
        <f t="shared" si="31"/>
        <v>0</v>
      </c>
      <c r="Q193" s="152">
        <v>2.3E-2</v>
      </c>
      <c r="R193" s="152">
        <f t="shared" si="32"/>
        <v>0.228827</v>
      </c>
      <c r="S193" s="152">
        <v>0</v>
      </c>
      <c r="T193" s="153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171</v>
      </c>
      <c r="AT193" s="154" t="s">
        <v>189</v>
      </c>
      <c r="AU193" s="154" t="s">
        <v>145</v>
      </c>
      <c r="AY193" s="14" t="s">
        <v>138</v>
      </c>
      <c r="BE193" s="155">
        <f t="shared" si="34"/>
        <v>0</v>
      </c>
      <c r="BF193" s="155">
        <f t="shared" si="35"/>
        <v>0</v>
      </c>
      <c r="BG193" s="155">
        <f t="shared" si="36"/>
        <v>0</v>
      </c>
      <c r="BH193" s="155">
        <f t="shared" si="37"/>
        <v>0</v>
      </c>
      <c r="BI193" s="155">
        <f t="shared" si="38"/>
        <v>0</v>
      </c>
      <c r="BJ193" s="14" t="s">
        <v>145</v>
      </c>
      <c r="BK193" s="155">
        <f t="shared" si="39"/>
        <v>0</v>
      </c>
      <c r="BL193" s="14" t="s">
        <v>144</v>
      </c>
      <c r="BM193" s="154" t="s">
        <v>357</v>
      </c>
    </row>
    <row r="194" spans="1:65" s="2" customFormat="1" ht="24.2" customHeight="1">
      <c r="A194" s="29"/>
      <c r="B194" s="141"/>
      <c r="C194" s="142" t="s">
        <v>358</v>
      </c>
      <c r="D194" s="142" t="s">
        <v>140</v>
      </c>
      <c r="E194" s="143" t="s">
        <v>359</v>
      </c>
      <c r="F194" s="144" t="s">
        <v>360</v>
      </c>
      <c r="G194" s="145" t="s">
        <v>143</v>
      </c>
      <c r="H194" s="146">
        <v>105.98</v>
      </c>
      <c r="I194" s="147"/>
      <c r="J194" s="148">
        <f t="shared" si="30"/>
        <v>0</v>
      </c>
      <c r="K194" s="149"/>
      <c r="L194" s="30"/>
      <c r="M194" s="150" t="s">
        <v>1</v>
      </c>
      <c r="N194" s="151" t="s">
        <v>41</v>
      </c>
      <c r="O194" s="55"/>
      <c r="P194" s="152">
        <f t="shared" si="31"/>
        <v>0</v>
      </c>
      <c r="Q194" s="152">
        <v>1.5299999999999999E-3</v>
      </c>
      <c r="R194" s="152">
        <f t="shared" si="32"/>
        <v>0.1621494</v>
      </c>
      <c r="S194" s="152">
        <v>0</v>
      </c>
      <c r="T194" s="153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144</v>
      </c>
      <c r="AT194" s="154" t="s">
        <v>140</v>
      </c>
      <c r="AU194" s="154" t="s">
        <v>145</v>
      </c>
      <c r="AY194" s="14" t="s">
        <v>138</v>
      </c>
      <c r="BE194" s="155">
        <f t="shared" si="34"/>
        <v>0</v>
      </c>
      <c r="BF194" s="155">
        <f t="shared" si="35"/>
        <v>0</v>
      </c>
      <c r="BG194" s="155">
        <f t="shared" si="36"/>
        <v>0</v>
      </c>
      <c r="BH194" s="155">
        <f t="shared" si="37"/>
        <v>0</v>
      </c>
      <c r="BI194" s="155">
        <f t="shared" si="38"/>
        <v>0</v>
      </c>
      <c r="BJ194" s="14" t="s">
        <v>145</v>
      </c>
      <c r="BK194" s="155">
        <f t="shared" si="39"/>
        <v>0</v>
      </c>
      <c r="BL194" s="14" t="s">
        <v>144</v>
      </c>
      <c r="BM194" s="154" t="s">
        <v>361</v>
      </c>
    </row>
    <row r="195" spans="1:65" s="2" customFormat="1" ht="24.2" customHeight="1">
      <c r="A195" s="29"/>
      <c r="B195" s="141"/>
      <c r="C195" s="142" t="s">
        <v>362</v>
      </c>
      <c r="D195" s="142" t="s">
        <v>140</v>
      </c>
      <c r="E195" s="143" t="s">
        <v>363</v>
      </c>
      <c r="F195" s="144" t="s">
        <v>364</v>
      </c>
      <c r="G195" s="145" t="s">
        <v>157</v>
      </c>
      <c r="H195" s="146">
        <v>1.008</v>
      </c>
      <c r="I195" s="147"/>
      <c r="J195" s="148">
        <f t="shared" si="30"/>
        <v>0</v>
      </c>
      <c r="K195" s="149"/>
      <c r="L195" s="30"/>
      <c r="M195" s="150" t="s">
        <v>1</v>
      </c>
      <c r="N195" s="151" t="s">
        <v>41</v>
      </c>
      <c r="O195" s="55"/>
      <c r="P195" s="152">
        <f t="shared" si="31"/>
        <v>0</v>
      </c>
      <c r="Q195" s="152">
        <v>0</v>
      </c>
      <c r="R195" s="152">
        <f t="shared" si="32"/>
        <v>0</v>
      </c>
      <c r="S195" s="152">
        <v>1.8</v>
      </c>
      <c r="T195" s="153">
        <f t="shared" si="33"/>
        <v>1.8144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144</v>
      </c>
      <c r="AT195" s="154" t="s">
        <v>140</v>
      </c>
      <c r="AU195" s="154" t="s">
        <v>145</v>
      </c>
      <c r="AY195" s="14" t="s">
        <v>138</v>
      </c>
      <c r="BE195" s="155">
        <f t="shared" si="34"/>
        <v>0</v>
      </c>
      <c r="BF195" s="155">
        <f t="shared" si="35"/>
        <v>0</v>
      </c>
      <c r="BG195" s="155">
        <f t="shared" si="36"/>
        <v>0</v>
      </c>
      <c r="BH195" s="155">
        <f t="shared" si="37"/>
        <v>0</v>
      </c>
      <c r="BI195" s="155">
        <f t="shared" si="38"/>
        <v>0</v>
      </c>
      <c r="BJ195" s="14" t="s">
        <v>145</v>
      </c>
      <c r="BK195" s="155">
        <f t="shared" si="39"/>
        <v>0</v>
      </c>
      <c r="BL195" s="14" t="s">
        <v>144</v>
      </c>
      <c r="BM195" s="154" t="s">
        <v>365</v>
      </c>
    </row>
    <row r="196" spans="1:65" s="2" customFormat="1" ht="24.2" customHeight="1">
      <c r="A196" s="29"/>
      <c r="B196" s="141"/>
      <c r="C196" s="142" t="s">
        <v>366</v>
      </c>
      <c r="D196" s="142" t="s">
        <v>140</v>
      </c>
      <c r="E196" s="143" t="s">
        <v>367</v>
      </c>
      <c r="F196" s="144" t="s">
        <v>368</v>
      </c>
      <c r="G196" s="145" t="s">
        <v>157</v>
      </c>
      <c r="H196" s="146">
        <v>4.032</v>
      </c>
      <c r="I196" s="147"/>
      <c r="J196" s="148">
        <f t="shared" si="30"/>
        <v>0</v>
      </c>
      <c r="K196" s="149"/>
      <c r="L196" s="30"/>
      <c r="M196" s="150" t="s">
        <v>1</v>
      </c>
      <c r="N196" s="151" t="s">
        <v>41</v>
      </c>
      <c r="O196" s="55"/>
      <c r="P196" s="152">
        <f t="shared" si="31"/>
        <v>0</v>
      </c>
      <c r="Q196" s="152">
        <v>0</v>
      </c>
      <c r="R196" s="152">
        <f t="shared" si="32"/>
        <v>0</v>
      </c>
      <c r="S196" s="152">
        <v>2.4</v>
      </c>
      <c r="T196" s="153">
        <f t="shared" si="33"/>
        <v>9.6768000000000001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144</v>
      </c>
      <c r="AT196" s="154" t="s">
        <v>140</v>
      </c>
      <c r="AU196" s="154" t="s">
        <v>145</v>
      </c>
      <c r="AY196" s="14" t="s">
        <v>138</v>
      </c>
      <c r="BE196" s="155">
        <f t="shared" si="34"/>
        <v>0</v>
      </c>
      <c r="BF196" s="155">
        <f t="shared" si="35"/>
        <v>0</v>
      </c>
      <c r="BG196" s="155">
        <f t="shared" si="36"/>
        <v>0</v>
      </c>
      <c r="BH196" s="155">
        <f t="shared" si="37"/>
        <v>0</v>
      </c>
      <c r="BI196" s="155">
        <f t="shared" si="38"/>
        <v>0</v>
      </c>
      <c r="BJ196" s="14" t="s">
        <v>145</v>
      </c>
      <c r="BK196" s="155">
        <f t="shared" si="39"/>
        <v>0</v>
      </c>
      <c r="BL196" s="14" t="s">
        <v>144</v>
      </c>
      <c r="BM196" s="154" t="s">
        <v>369</v>
      </c>
    </row>
    <row r="197" spans="1:65" s="2" customFormat="1" ht="37.9" customHeight="1">
      <c r="A197" s="29"/>
      <c r="B197" s="141"/>
      <c r="C197" s="142" t="s">
        <v>370</v>
      </c>
      <c r="D197" s="142" t="s">
        <v>140</v>
      </c>
      <c r="E197" s="143" t="s">
        <v>371</v>
      </c>
      <c r="F197" s="144" t="s">
        <v>372</v>
      </c>
      <c r="G197" s="145" t="s">
        <v>143</v>
      </c>
      <c r="H197" s="146">
        <v>2.2000000000000002</v>
      </c>
      <c r="I197" s="147"/>
      <c r="J197" s="148">
        <f t="shared" si="30"/>
        <v>0</v>
      </c>
      <c r="K197" s="149"/>
      <c r="L197" s="30"/>
      <c r="M197" s="150" t="s">
        <v>1</v>
      </c>
      <c r="N197" s="151" t="s">
        <v>41</v>
      </c>
      <c r="O197" s="55"/>
      <c r="P197" s="152">
        <f t="shared" si="31"/>
        <v>0</v>
      </c>
      <c r="Q197" s="152">
        <v>0</v>
      </c>
      <c r="R197" s="152">
        <f t="shared" si="32"/>
        <v>0</v>
      </c>
      <c r="S197" s="152">
        <v>0.19600000000000001</v>
      </c>
      <c r="T197" s="153">
        <f t="shared" si="33"/>
        <v>0.43120000000000003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144</v>
      </c>
      <c r="AT197" s="154" t="s">
        <v>140</v>
      </c>
      <c r="AU197" s="154" t="s">
        <v>145</v>
      </c>
      <c r="AY197" s="14" t="s">
        <v>138</v>
      </c>
      <c r="BE197" s="155">
        <f t="shared" si="34"/>
        <v>0</v>
      </c>
      <c r="BF197" s="155">
        <f t="shared" si="35"/>
        <v>0</v>
      </c>
      <c r="BG197" s="155">
        <f t="shared" si="36"/>
        <v>0</v>
      </c>
      <c r="BH197" s="155">
        <f t="shared" si="37"/>
        <v>0</v>
      </c>
      <c r="BI197" s="155">
        <f t="shared" si="38"/>
        <v>0</v>
      </c>
      <c r="BJ197" s="14" t="s">
        <v>145</v>
      </c>
      <c r="BK197" s="155">
        <f t="shared" si="39"/>
        <v>0</v>
      </c>
      <c r="BL197" s="14" t="s">
        <v>144</v>
      </c>
      <c r="BM197" s="154" t="s">
        <v>373</v>
      </c>
    </row>
    <row r="198" spans="1:65" s="2" customFormat="1" ht="24.2" customHeight="1">
      <c r="A198" s="29"/>
      <c r="B198" s="141"/>
      <c r="C198" s="142" t="s">
        <v>374</v>
      </c>
      <c r="D198" s="142" t="s">
        <v>140</v>
      </c>
      <c r="E198" s="143" t="s">
        <v>375</v>
      </c>
      <c r="F198" s="144" t="s">
        <v>376</v>
      </c>
      <c r="G198" s="145" t="s">
        <v>377</v>
      </c>
      <c r="H198" s="146">
        <v>0.45500000000000002</v>
      </c>
      <c r="I198" s="147"/>
      <c r="J198" s="148">
        <f t="shared" si="30"/>
        <v>0</v>
      </c>
      <c r="K198" s="149"/>
      <c r="L198" s="30"/>
      <c r="M198" s="150" t="s">
        <v>1</v>
      </c>
      <c r="N198" s="151" t="s">
        <v>41</v>
      </c>
      <c r="O198" s="55"/>
      <c r="P198" s="152">
        <f t="shared" si="31"/>
        <v>0</v>
      </c>
      <c r="Q198" s="152">
        <v>4.0000000000000003E-5</v>
      </c>
      <c r="R198" s="152">
        <f t="shared" si="32"/>
        <v>1.8200000000000002E-5</v>
      </c>
      <c r="S198" s="152">
        <v>1.1800000000000001E-3</v>
      </c>
      <c r="T198" s="153">
        <f t="shared" si="33"/>
        <v>5.3690000000000009E-4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144</v>
      </c>
      <c r="AT198" s="154" t="s">
        <v>140</v>
      </c>
      <c r="AU198" s="154" t="s">
        <v>145</v>
      </c>
      <c r="AY198" s="14" t="s">
        <v>138</v>
      </c>
      <c r="BE198" s="155">
        <f t="shared" si="34"/>
        <v>0</v>
      </c>
      <c r="BF198" s="155">
        <f t="shared" si="35"/>
        <v>0</v>
      </c>
      <c r="BG198" s="155">
        <f t="shared" si="36"/>
        <v>0</v>
      </c>
      <c r="BH198" s="155">
        <f t="shared" si="37"/>
        <v>0</v>
      </c>
      <c r="BI198" s="155">
        <f t="shared" si="38"/>
        <v>0</v>
      </c>
      <c r="BJ198" s="14" t="s">
        <v>145</v>
      </c>
      <c r="BK198" s="155">
        <f t="shared" si="39"/>
        <v>0</v>
      </c>
      <c r="BL198" s="14" t="s">
        <v>144</v>
      </c>
      <c r="BM198" s="154" t="s">
        <v>378</v>
      </c>
    </row>
    <row r="199" spans="1:65" s="2" customFormat="1" ht="14.45" customHeight="1">
      <c r="A199" s="29"/>
      <c r="B199" s="141"/>
      <c r="C199" s="142" t="s">
        <v>379</v>
      </c>
      <c r="D199" s="142" t="s">
        <v>140</v>
      </c>
      <c r="E199" s="143" t="s">
        <v>380</v>
      </c>
      <c r="F199" s="144" t="s">
        <v>381</v>
      </c>
      <c r="G199" s="145" t="s">
        <v>153</v>
      </c>
      <c r="H199" s="146">
        <v>7.4</v>
      </c>
      <c r="I199" s="147"/>
      <c r="J199" s="148">
        <f t="shared" si="30"/>
        <v>0</v>
      </c>
      <c r="K199" s="149"/>
      <c r="L199" s="30"/>
      <c r="M199" s="150" t="s">
        <v>1</v>
      </c>
      <c r="N199" s="151" t="s">
        <v>41</v>
      </c>
      <c r="O199" s="55"/>
      <c r="P199" s="152">
        <f t="shared" si="31"/>
        <v>0</v>
      </c>
      <c r="Q199" s="152">
        <v>0</v>
      </c>
      <c r="R199" s="152">
        <f t="shared" si="32"/>
        <v>0</v>
      </c>
      <c r="S199" s="152">
        <v>3.6999999999999998E-2</v>
      </c>
      <c r="T199" s="153">
        <f t="shared" si="33"/>
        <v>0.27379999999999999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144</v>
      </c>
      <c r="AT199" s="154" t="s">
        <v>140</v>
      </c>
      <c r="AU199" s="154" t="s">
        <v>145</v>
      </c>
      <c r="AY199" s="14" t="s">
        <v>138</v>
      </c>
      <c r="BE199" s="155">
        <f t="shared" si="34"/>
        <v>0</v>
      </c>
      <c r="BF199" s="155">
        <f t="shared" si="35"/>
        <v>0</v>
      </c>
      <c r="BG199" s="155">
        <f t="shared" si="36"/>
        <v>0</v>
      </c>
      <c r="BH199" s="155">
        <f t="shared" si="37"/>
        <v>0</v>
      </c>
      <c r="BI199" s="155">
        <f t="shared" si="38"/>
        <v>0</v>
      </c>
      <c r="BJ199" s="14" t="s">
        <v>145</v>
      </c>
      <c r="BK199" s="155">
        <f t="shared" si="39"/>
        <v>0</v>
      </c>
      <c r="BL199" s="14" t="s">
        <v>144</v>
      </c>
      <c r="BM199" s="154" t="s">
        <v>382</v>
      </c>
    </row>
    <row r="200" spans="1:65" s="2" customFormat="1" ht="24.2" customHeight="1">
      <c r="A200" s="29"/>
      <c r="B200" s="141"/>
      <c r="C200" s="142" t="s">
        <v>383</v>
      </c>
      <c r="D200" s="142" t="s">
        <v>140</v>
      </c>
      <c r="E200" s="143" t="s">
        <v>384</v>
      </c>
      <c r="F200" s="144" t="s">
        <v>385</v>
      </c>
      <c r="G200" s="145" t="s">
        <v>237</v>
      </c>
      <c r="H200" s="146">
        <v>2</v>
      </c>
      <c r="I200" s="147"/>
      <c r="J200" s="148">
        <f t="shared" si="30"/>
        <v>0</v>
      </c>
      <c r="K200" s="149"/>
      <c r="L200" s="30"/>
      <c r="M200" s="150" t="s">
        <v>1</v>
      </c>
      <c r="N200" s="151" t="s">
        <v>41</v>
      </c>
      <c r="O200" s="55"/>
      <c r="P200" s="152">
        <f t="shared" si="31"/>
        <v>0</v>
      </c>
      <c r="Q200" s="152">
        <v>0</v>
      </c>
      <c r="R200" s="152">
        <f t="shared" si="32"/>
        <v>0</v>
      </c>
      <c r="S200" s="152">
        <v>2.4E-2</v>
      </c>
      <c r="T200" s="153">
        <f t="shared" si="33"/>
        <v>4.8000000000000001E-2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144</v>
      </c>
      <c r="AT200" s="154" t="s">
        <v>140</v>
      </c>
      <c r="AU200" s="154" t="s">
        <v>145</v>
      </c>
      <c r="AY200" s="14" t="s">
        <v>138</v>
      </c>
      <c r="BE200" s="155">
        <f t="shared" si="34"/>
        <v>0</v>
      </c>
      <c r="BF200" s="155">
        <f t="shared" si="35"/>
        <v>0</v>
      </c>
      <c r="BG200" s="155">
        <f t="shared" si="36"/>
        <v>0</v>
      </c>
      <c r="BH200" s="155">
        <f t="shared" si="37"/>
        <v>0</v>
      </c>
      <c r="BI200" s="155">
        <f t="shared" si="38"/>
        <v>0</v>
      </c>
      <c r="BJ200" s="14" t="s">
        <v>145</v>
      </c>
      <c r="BK200" s="155">
        <f t="shared" si="39"/>
        <v>0</v>
      </c>
      <c r="BL200" s="14" t="s">
        <v>144</v>
      </c>
      <c r="BM200" s="154" t="s">
        <v>386</v>
      </c>
    </row>
    <row r="201" spans="1:65" s="2" customFormat="1" ht="24.2" customHeight="1">
      <c r="A201" s="29"/>
      <c r="B201" s="141"/>
      <c r="C201" s="142" t="s">
        <v>387</v>
      </c>
      <c r="D201" s="142" t="s">
        <v>140</v>
      </c>
      <c r="E201" s="143" t="s">
        <v>388</v>
      </c>
      <c r="F201" s="144" t="s">
        <v>389</v>
      </c>
      <c r="G201" s="145" t="s">
        <v>182</v>
      </c>
      <c r="H201" s="146">
        <v>35.713000000000001</v>
      </c>
      <c r="I201" s="147"/>
      <c r="J201" s="148">
        <f t="shared" si="30"/>
        <v>0</v>
      </c>
      <c r="K201" s="149"/>
      <c r="L201" s="30"/>
      <c r="M201" s="150" t="s">
        <v>1</v>
      </c>
      <c r="N201" s="151" t="s">
        <v>41</v>
      </c>
      <c r="O201" s="55"/>
      <c r="P201" s="152">
        <f t="shared" si="31"/>
        <v>0</v>
      </c>
      <c r="Q201" s="152">
        <v>0</v>
      </c>
      <c r="R201" s="152">
        <f t="shared" si="32"/>
        <v>0</v>
      </c>
      <c r="S201" s="152">
        <v>0</v>
      </c>
      <c r="T201" s="153">
        <f t="shared" si="3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144</v>
      </c>
      <c r="AT201" s="154" t="s">
        <v>140</v>
      </c>
      <c r="AU201" s="154" t="s">
        <v>145</v>
      </c>
      <c r="AY201" s="14" t="s">
        <v>138</v>
      </c>
      <c r="BE201" s="155">
        <f t="shared" si="34"/>
        <v>0</v>
      </c>
      <c r="BF201" s="155">
        <f t="shared" si="35"/>
        <v>0</v>
      </c>
      <c r="BG201" s="155">
        <f t="shared" si="36"/>
        <v>0</v>
      </c>
      <c r="BH201" s="155">
        <f t="shared" si="37"/>
        <v>0</v>
      </c>
      <c r="BI201" s="155">
        <f t="shared" si="38"/>
        <v>0</v>
      </c>
      <c r="BJ201" s="14" t="s">
        <v>145</v>
      </c>
      <c r="BK201" s="155">
        <f t="shared" si="39"/>
        <v>0</v>
      </c>
      <c r="BL201" s="14" t="s">
        <v>144</v>
      </c>
      <c r="BM201" s="154" t="s">
        <v>390</v>
      </c>
    </row>
    <row r="202" spans="1:65" s="2" customFormat="1" ht="24.2" customHeight="1">
      <c r="A202" s="29"/>
      <c r="B202" s="141"/>
      <c r="C202" s="142" t="s">
        <v>391</v>
      </c>
      <c r="D202" s="142" t="s">
        <v>140</v>
      </c>
      <c r="E202" s="143" t="s">
        <v>392</v>
      </c>
      <c r="F202" s="144" t="s">
        <v>393</v>
      </c>
      <c r="G202" s="145" t="s">
        <v>182</v>
      </c>
      <c r="H202" s="146">
        <v>35.713000000000001</v>
      </c>
      <c r="I202" s="147"/>
      <c r="J202" s="148">
        <f t="shared" si="30"/>
        <v>0</v>
      </c>
      <c r="K202" s="149"/>
      <c r="L202" s="30"/>
      <c r="M202" s="150" t="s">
        <v>1</v>
      </c>
      <c r="N202" s="151" t="s">
        <v>41</v>
      </c>
      <c r="O202" s="55"/>
      <c r="P202" s="152">
        <f t="shared" si="31"/>
        <v>0</v>
      </c>
      <c r="Q202" s="152">
        <v>0</v>
      </c>
      <c r="R202" s="152">
        <f t="shared" si="32"/>
        <v>0</v>
      </c>
      <c r="S202" s="152">
        <v>0</v>
      </c>
      <c r="T202" s="153">
        <f t="shared" si="3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144</v>
      </c>
      <c r="AT202" s="154" t="s">
        <v>140</v>
      </c>
      <c r="AU202" s="154" t="s">
        <v>145</v>
      </c>
      <c r="AY202" s="14" t="s">
        <v>138</v>
      </c>
      <c r="BE202" s="155">
        <f t="shared" si="34"/>
        <v>0</v>
      </c>
      <c r="BF202" s="155">
        <f t="shared" si="35"/>
        <v>0</v>
      </c>
      <c r="BG202" s="155">
        <f t="shared" si="36"/>
        <v>0</v>
      </c>
      <c r="BH202" s="155">
        <f t="shared" si="37"/>
        <v>0</v>
      </c>
      <c r="BI202" s="155">
        <f t="shared" si="38"/>
        <v>0</v>
      </c>
      <c r="BJ202" s="14" t="s">
        <v>145</v>
      </c>
      <c r="BK202" s="155">
        <f t="shared" si="39"/>
        <v>0</v>
      </c>
      <c r="BL202" s="14" t="s">
        <v>144</v>
      </c>
      <c r="BM202" s="154" t="s">
        <v>394</v>
      </c>
    </row>
    <row r="203" spans="1:65" s="2" customFormat="1" ht="14.45" customHeight="1">
      <c r="A203" s="29"/>
      <c r="B203" s="141"/>
      <c r="C203" s="142" t="s">
        <v>395</v>
      </c>
      <c r="D203" s="142" t="s">
        <v>140</v>
      </c>
      <c r="E203" s="143" t="s">
        <v>396</v>
      </c>
      <c r="F203" s="144" t="s">
        <v>397</v>
      </c>
      <c r="G203" s="145" t="s">
        <v>182</v>
      </c>
      <c r="H203" s="146">
        <v>35.713000000000001</v>
      </c>
      <c r="I203" s="147"/>
      <c r="J203" s="148">
        <f t="shared" si="30"/>
        <v>0</v>
      </c>
      <c r="K203" s="149"/>
      <c r="L203" s="30"/>
      <c r="M203" s="150" t="s">
        <v>1</v>
      </c>
      <c r="N203" s="151" t="s">
        <v>41</v>
      </c>
      <c r="O203" s="55"/>
      <c r="P203" s="152">
        <f t="shared" si="31"/>
        <v>0</v>
      </c>
      <c r="Q203" s="152">
        <v>0</v>
      </c>
      <c r="R203" s="152">
        <f t="shared" si="32"/>
        <v>0</v>
      </c>
      <c r="S203" s="152">
        <v>0</v>
      </c>
      <c r="T203" s="153">
        <f t="shared" si="3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144</v>
      </c>
      <c r="AT203" s="154" t="s">
        <v>140</v>
      </c>
      <c r="AU203" s="154" t="s">
        <v>145</v>
      </c>
      <c r="AY203" s="14" t="s">
        <v>138</v>
      </c>
      <c r="BE203" s="155">
        <f t="shared" si="34"/>
        <v>0</v>
      </c>
      <c r="BF203" s="155">
        <f t="shared" si="35"/>
        <v>0</v>
      </c>
      <c r="BG203" s="155">
        <f t="shared" si="36"/>
        <v>0</v>
      </c>
      <c r="BH203" s="155">
        <f t="shared" si="37"/>
        <v>0</v>
      </c>
      <c r="BI203" s="155">
        <f t="shared" si="38"/>
        <v>0</v>
      </c>
      <c r="BJ203" s="14" t="s">
        <v>145</v>
      </c>
      <c r="BK203" s="155">
        <f t="shared" si="39"/>
        <v>0</v>
      </c>
      <c r="BL203" s="14" t="s">
        <v>144</v>
      </c>
      <c r="BM203" s="154" t="s">
        <v>398</v>
      </c>
    </row>
    <row r="204" spans="1:65" s="2" customFormat="1" ht="24.2" customHeight="1">
      <c r="A204" s="29"/>
      <c r="B204" s="141"/>
      <c r="C204" s="142" t="s">
        <v>399</v>
      </c>
      <c r="D204" s="142" t="s">
        <v>140</v>
      </c>
      <c r="E204" s="143" t="s">
        <v>400</v>
      </c>
      <c r="F204" s="144" t="s">
        <v>401</v>
      </c>
      <c r="G204" s="145" t="s">
        <v>182</v>
      </c>
      <c r="H204" s="146">
        <v>678.54700000000003</v>
      </c>
      <c r="I204" s="147"/>
      <c r="J204" s="148">
        <f t="shared" si="30"/>
        <v>0</v>
      </c>
      <c r="K204" s="149"/>
      <c r="L204" s="30"/>
      <c r="M204" s="150" t="s">
        <v>1</v>
      </c>
      <c r="N204" s="151" t="s">
        <v>41</v>
      </c>
      <c r="O204" s="55"/>
      <c r="P204" s="152">
        <f t="shared" si="31"/>
        <v>0</v>
      </c>
      <c r="Q204" s="152">
        <v>0</v>
      </c>
      <c r="R204" s="152">
        <f t="shared" si="32"/>
        <v>0</v>
      </c>
      <c r="S204" s="152">
        <v>0</v>
      </c>
      <c r="T204" s="153">
        <f t="shared" si="3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144</v>
      </c>
      <c r="AT204" s="154" t="s">
        <v>140</v>
      </c>
      <c r="AU204" s="154" t="s">
        <v>145</v>
      </c>
      <c r="AY204" s="14" t="s">
        <v>138</v>
      </c>
      <c r="BE204" s="155">
        <f t="shared" si="34"/>
        <v>0</v>
      </c>
      <c r="BF204" s="155">
        <f t="shared" si="35"/>
        <v>0</v>
      </c>
      <c r="BG204" s="155">
        <f t="shared" si="36"/>
        <v>0</v>
      </c>
      <c r="BH204" s="155">
        <f t="shared" si="37"/>
        <v>0</v>
      </c>
      <c r="BI204" s="155">
        <f t="shared" si="38"/>
        <v>0</v>
      </c>
      <c r="BJ204" s="14" t="s">
        <v>145</v>
      </c>
      <c r="BK204" s="155">
        <f t="shared" si="39"/>
        <v>0</v>
      </c>
      <c r="BL204" s="14" t="s">
        <v>144</v>
      </c>
      <c r="BM204" s="154" t="s">
        <v>402</v>
      </c>
    </row>
    <row r="205" spans="1:65" s="2" customFormat="1" ht="24.2" customHeight="1">
      <c r="A205" s="29"/>
      <c r="B205" s="141"/>
      <c r="C205" s="142" t="s">
        <v>403</v>
      </c>
      <c r="D205" s="142" t="s">
        <v>140</v>
      </c>
      <c r="E205" s="143" t="s">
        <v>404</v>
      </c>
      <c r="F205" s="144" t="s">
        <v>405</v>
      </c>
      <c r="G205" s="145" t="s">
        <v>182</v>
      </c>
      <c r="H205" s="146">
        <v>35.713000000000001</v>
      </c>
      <c r="I205" s="147"/>
      <c r="J205" s="148">
        <f t="shared" si="30"/>
        <v>0</v>
      </c>
      <c r="K205" s="149"/>
      <c r="L205" s="30"/>
      <c r="M205" s="150" t="s">
        <v>1</v>
      </c>
      <c r="N205" s="151" t="s">
        <v>41</v>
      </c>
      <c r="O205" s="55"/>
      <c r="P205" s="152">
        <f t="shared" si="31"/>
        <v>0</v>
      </c>
      <c r="Q205" s="152">
        <v>0</v>
      </c>
      <c r="R205" s="152">
        <f t="shared" si="32"/>
        <v>0</v>
      </c>
      <c r="S205" s="152">
        <v>0</v>
      </c>
      <c r="T205" s="153">
        <f t="shared" si="3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144</v>
      </c>
      <c r="AT205" s="154" t="s">
        <v>140</v>
      </c>
      <c r="AU205" s="154" t="s">
        <v>145</v>
      </c>
      <c r="AY205" s="14" t="s">
        <v>138</v>
      </c>
      <c r="BE205" s="155">
        <f t="shared" si="34"/>
        <v>0</v>
      </c>
      <c r="BF205" s="155">
        <f t="shared" si="35"/>
        <v>0</v>
      </c>
      <c r="BG205" s="155">
        <f t="shared" si="36"/>
        <v>0</v>
      </c>
      <c r="BH205" s="155">
        <f t="shared" si="37"/>
        <v>0</v>
      </c>
      <c r="BI205" s="155">
        <f t="shared" si="38"/>
        <v>0</v>
      </c>
      <c r="BJ205" s="14" t="s">
        <v>145</v>
      </c>
      <c r="BK205" s="155">
        <f t="shared" si="39"/>
        <v>0</v>
      </c>
      <c r="BL205" s="14" t="s">
        <v>144</v>
      </c>
      <c r="BM205" s="154" t="s">
        <v>406</v>
      </c>
    </row>
    <row r="206" spans="1:65" s="2" customFormat="1" ht="24.2" customHeight="1">
      <c r="A206" s="29"/>
      <c r="B206" s="141"/>
      <c r="C206" s="142" t="s">
        <v>407</v>
      </c>
      <c r="D206" s="142" t="s">
        <v>140</v>
      </c>
      <c r="E206" s="143" t="s">
        <v>408</v>
      </c>
      <c r="F206" s="144" t="s">
        <v>409</v>
      </c>
      <c r="G206" s="145" t="s">
        <v>182</v>
      </c>
      <c r="H206" s="146">
        <v>35.713000000000001</v>
      </c>
      <c r="I206" s="147"/>
      <c r="J206" s="148">
        <f t="shared" si="30"/>
        <v>0</v>
      </c>
      <c r="K206" s="149"/>
      <c r="L206" s="30"/>
      <c r="M206" s="150" t="s">
        <v>1</v>
      </c>
      <c r="N206" s="151" t="s">
        <v>41</v>
      </c>
      <c r="O206" s="55"/>
      <c r="P206" s="152">
        <f t="shared" si="31"/>
        <v>0</v>
      </c>
      <c r="Q206" s="152">
        <v>0</v>
      </c>
      <c r="R206" s="152">
        <f t="shared" si="32"/>
        <v>0</v>
      </c>
      <c r="S206" s="152">
        <v>0</v>
      </c>
      <c r="T206" s="153">
        <f t="shared" si="3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144</v>
      </c>
      <c r="AT206" s="154" t="s">
        <v>140</v>
      </c>
      <c r="AU206" s="154" t="s">
        <v>145</v>
      </c>
      <c r="AY206" s="14" t="s">
        <v>138</v>
      </c>
      <c r="BE206" s="155">
        <f t="shared" si="34"/>
        <v>0</v>
      </c>
      <c r="BF206" s="155">
        <f t="shared" si="35"/>
        <v>0</v>
      </c>
      <c r="BG206" s="155">
        <f t="shared" si="36"/>
        <v>0</v>
      </c>
      <c r="BH206" s="155">
        <f t="shared" si="37"/>
        <v>0</v>
      </c>
      <c r="BI206" s="155">
        <f t="shared" si="38"/>
        <v>0</v>
      </c>
      <c r="BJ206" s="14" t="s">
        <v>145</v>
      </c>
      <c r="BK206" s="155">
        <f t="shared" si="39"/>
        <v>0</v>
      </c>
      <c r="BL206" s="14" t="s">
        <v>144</v>
      </c>
      <c r="BM206" s="154" t="s">
        <v>410</v>
      </c>
    </row>
    <row r="207" spans="1:65" s="12" customFormat="1" ht="22.9" customHeight="1">
      <c r="B207" s="128"/>
      <c r="D207" s="129" t="s">
        <v>74</v>
      </c>
      <c r="E207" s="139" t="s">
        <v>411</v>
      </c>
      <c r="F207" s="139" t="s">
        <v>412</v>
      </c>
      <c r="I207" s="131"/>
      <c r="J207" s="140">
        <f>BK207</f>
        <v>0</v>
      </c>
      <c r="L207" s="128"/>
      <c r="M207" s="133"/>
      <c r="N207" s="134"/>
      <c r="O207" s="134"/>
      <c r="P207" s="135">
        <f>P208</f>
        <v>0</v>
      </c>
      <c r="Q207" s="134"/>
      <c r="R207" s="135">
        <f>R208</f>
        <v>0</v>
      </c>
      <c r="S207" s="134"/>
      <c r="T207" s="136">
        <f>T208</f>
        <v>0</v>
      </c>
      <c r="AR207" s="129" t="s">
        <v>83</v>
      </c>
      <c r="AT207" s="137" t="s">
        <v>74</v>
      </c>
      <c r="AU207" s="137" t="s">
        <v>83</v>
      </c>
      <c r="AY207" s="129" t="s">
        <v>138</v>
      </c>
      <c r="BK207" s="138">
        <f>BK208</f>
        <v>0</v>
      </c>
    </row>
    <row r="208" spans="1:65" s="2" customFormat="1" ht="24.2" customHeight="1">
      <c r="A208" s="29"/>
      <c r="B208" s="141"/>
      <c r="C208" s="142" t="s">
        <v>413</v>
      </c>
      <c r="D208" s="142" t="s">
        <v>140</v>
      </c>
      <c r="E208" s="143" t="s">
        <v>414</v>
      </c>
      <c r="F208" s="144" t="s">
        <v>415</v>
      </c>
      <c r="G208" s="145" t="s">
        <v>182</v>
      </c>
      <c r="H208" s="146">
        <v>262.49799999999999</v>
      </c>
      <c r="I208" s="147"/>
      <c r="J208" s="148">
        <f>ROUND(I208*H208,2)</f>
        <v>0</v>
      </c>
      <c r="K208" s="149"/>
      <c r="L208" s="30"/>
      <c r="M208" s="150" t="s">
        <v>1</v>
      </c>
      <c r="N208" s="151" t="s">
        <v>41</v>
      </c>
      <c r="O208" s="55"/>
      <c r="P208" s="152">
        <f>O208*H208</f>
        <v>0</v>
      </c>
      <c r="Q208" s="152">
        <v>0</v>
      </c>
      <c r="R208" s="152">
        <f>Q208*H208</f>
        <v>0</v>
      </c>
      <c r="S208" s="152">
        <v>0</v>
      </c>
      <c r="T208" s="153">
        <f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144</v>
      </c>
      <c r="AT208" s="154" t="s">
        <v>140</v>
      </c>
      <c r="AU208" s="154" t="s">
        <v>145</v>
      </c>
      <c r="AY208" s="14" t="s">
        <v>138</v>
      </c>
      <c r="BE208" s="155">
        <f>IF(N208="základná",J208,0)</f>
        <v>0</v>
      </c>
      <c r="BF208" s="155">
        <f>IF(N208="znížená",J208,0)</f>
        <v>0</v>
      </c>
      <c r="BG208" s="155">
        <f>IF(N208="zákl. prenesená",J208,0)</f>
        <v>0</v>
      </c>
      <c r="BH208" s="155">
        <f>IF(N208="zníž. prenesená",J208,0)</f>
        <v>0</v>
      </c>
      <c r="BI208" s="155">
        <f>IF(N208="nulová",J208,0)</f>
        <v>0</v>
      </c>
      <c r="BJ208" s="14" t="s">
        <v>145</v>
      </c>
      <c r="BK208" s="155">
        <f>ROUND(I208*H208,2)</f>
        <v>0</v>
      </c>
      <c r="BL208" s="14" t="s">
        <v>144</v>
      </c>
      <c r="BM208" s="154" t="s">
        <v>416</v>
      </c>
    </row>
    <row r="209" spans="1:65" s="12" customFormat="1" ht="25.9" customHeight="1">
      <c r="B209" s="128"/>
      <c r="D209" s="129" t="s">
        <v>74</v>
      </c>
      <c r="E209" s="130" t="s">
        <v>417</v>
      </c>
      <c r="F209" s="130" t="s">
        <v>418</v>
      </c>
      <c r="I209" s="131"/>
      <c r="J209" s="132">
        <f>BK209</f>
        <v>0</v>
      </c>
      <c r="L209" s="128"/>
      <c r="M209" s="133"/>
      <c r="N209" s="134"/>
      <c r="O209" s="134"/>
      <c r="P209" s="135">
        <f>P210+P227+P237+P241+P251+P256+P260+P264+P267</f>
        <v>0</v>
      </c>
      <c r="Q209" s="134"/>
      <c r="R209" s="135">
        <f>R210+R227+R237+R241+R251+R256+R260+R264+R267</f>
        <v>6.45442011</v>
      </c>
      <c r="S209" s="134"/>
      <c r="T209" s="136">
        <f>T210+T227+T237+T241+T251+T256+T260+T264+T267</f>
        <v>0</v>
      </c>
      <c r="AR209" s="129" t="s">
        <v>145</v>
      </c>
      <c r="AT209" s="137" t="s">
        <v>74</v>
      </c>
      <c r="AU209" s="137" t="s">
        <v>75</v>
      </c>
      <c r="AY209" s="129" t="s">
        <v>138</v>
      </c>
      <c r="BK209" s="138">
        <f>BK210+BK227+BK237+BK241+BK251+BK256+BK260+BK264+BK267</f>
        <v>0</v>
      </c>
    </row>
    <row r="210" spans="1:65" s="12" customFormat="1" ht="22.9" customHeight="1">
      <c r="B210" s="128"/>
      <c r="D210" s="129" t="s">
        <v>74</v>
      </c>
      <c r="E210" s="139" t="s">
        <v>419</v>
      </c>
      <c r="F210" s="139" t="s">
        <v>420</v>
      </c>
      <c r="I210" s="131"/>
      <c r="J210" s="140">
        <f>BK210</f>
        <v>0</v>
      </c>
      <c r="L210" s="128"/>
      <c r="M210" s="133"/>
      <c r="N210" s="134"/>
      <c r="O210" s="134"/>
      <c r="P210" s="135">
        <f>SUM(P211:P226)</f>
        <v>0</v>
      </c>
      <c r="Q210" s="134"/>
      <c r="R210" s="135">
        <f>SUM(R211:R226)</f>
        <v>1.0825666000000003</v>
      </c>
      <c r="S210" s="134"/>
      <c r="T210" s="136">
        <f>SUM(T211:T226)</f>
        <v>0</v>
      </c>
      <c r="AR210" s="129" t="s">
        <v>145</v>
      </c>
      <c r="AT210" s="137" t="s">
        <v>74</v>
      </c>
      <c r="AU210" s="137" t="s">
        <v>83</v>
      </c>
      <c r="AY210" s="129" t="s">
        <v>138</v>
      </c>
      <c r="BK210" s="138">
        <f>SUM(BK211:BK226)</f>
        <v>0</v>
      </c>
    </row>
    <row r="211" spans="1:65" s="2" customFormat="1" ht="24.2" customHeight="1">
      <c r="A211" s="29"/>
      <c r="B211" s="141"/>
      <c r="C211" s="142" t="s">
        <v>421</v>
      </c>
      <c r="D211" s="142" t="s">
        <v>140</v>
      </c>
      <c r="E211" s="143" t="s">
        <v>422</v>
      </c>
      <c r="F211" s="144" t="s">
        <v>423</v>
      </c>
      <c r="G211" s="145" t="s">
        <v>143</v>
      </c>
      <c r="H211" s="146">
        <v>33.6</v>
      </c>
      <c r="I211" s="147"/>
      <c r="J211" s="148">
        <f t="shared" ref="J211:J226" si="40">ROUND(I211*H211,2)</f>
        <v>0</v>
      </c>
      <c r="K211" s="149"/>
      <c r="L211" s="30"/>
      <c r="M211" s="150" t="s">
        <v>1</v>
      </c>
      <c r="N211" s="151" t="s">
        <v>41</v>
      </c>
      <c r="O211" s="55"/>
      <c r="P211" s="152">
        <f t="shared" ref="P211:P226" si="41">O211*H211</f>
        <v>0</v>
      </c>
      <c r="Q211" s="152">
        <v>0</v>
      </c>
      <c r="R211" s="152">
        <f t="shared" ref="R211:R226" si="42">Q211*H211</f>
        <v>0</v>
      </c>
      <c r="S211" s="152">
        <v>0</v>
      </c>
      <c r="T211" s="153">
        <f t="shared" ref="T211:T226" si="43"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206</v>
      </c>
      <c r="AT211" s="154" t="s">
        <v>140</v>
      </c>
      <c r="AU211" s="154" t="s">
        <v>145</v>
      </c>
      <c r="AY211" s="14" t="s">
        <v>138</v>
      </c>
      <c r="BE211" s="155">
        <f t="shared" ref="BE211:BE226" si="44">IF(N211="základná",J211,0)</f>
        <v>0</v>
      </c>
      <c r="BF211" s="155">
        <f t="shared" ref="BF211:BF226" si="45">IF(N211="znížená",J211,0)</f>
        <v>0</v>
      </c>
      <c r="BG211" s="155">
        <f t="shared" ref="BG211:BG226" si="46">IF(N211="zákl. prenesená",J211,0)</f>
        <v>0</v>
      </c>
      <c r="BH211" s="155">
        <f t="shared" ref="BH211:BH226" si="47">IF(N211="zníž. prenesená",J211,0)</f>
        <v>0</v>
      </c>
      <c r="BI211" s="155">
        <f t="shared" ref="BI211:BI226" si="48">IF(N211="nulová",J211,0)</f>
        <v>0</v>
      </c>
      <c r="BJ211" s="14" t="s">
        <v>145</v>
      </c>
      <c r="BK211" s="155">
        <f t="shared" ref="BK211:BK226" si="49">ROUND(I211*H211,2)</f>
        <v>0</v>
      </c>
      <c r="BL211" s="14" t="s">
        <v>206</v>
      </c>
      <c r="BM211" s="154" t="s">
        <v>424</v>
      </c>
    </row>
    <row r="212" spans="1:65" s="2" customFormat="1" ht="14.45" customHeight="1">
      <c r="A212" s="29"/>
      <c r="B212" s="141"/>
      <c r="C212" s="156" t="s">
        <v>425</v>
      </c>
      <c r="D212" s="156" t="s">
        <v>189</v>
      </c>
      <c r="E212" s="157" t="s">
        <v>426</v>
      </c>
      <c r="F212" s="158" t="s">
        <v>427</v>
      </c>
      <c r="G212" s="159" t="s">
        <v>182</v>
      </c>
      <c r="H212" s="160">
        <v>1.2E-2</v>
      </c>
      <c r="I212" s="161"/>
      <c r="J212" s="162">
        <f t="shared" si="40"/>
        <v>0</v>
      </c>
      <c r="K212" s="163"/>
      <c r="L212" s="164"/>
      <c r="M212" s="165" t="s">
        <v>1</v>
      </c>
      <c r="N212" s="166" t="s">
        <v>41</v>
      </c>
      <c r="O212" s="55"/>
      <c r="P212" s="152">
        <f t="shared" si="41"/>
        <v>0</v>
      </c>
      <c r="Q212" s="152">
        <v>1</v>
      </c>
      <c r="R212" s="152">
        <f t="shared" si="42"/>
        <v>1.2E-2</v>
      </c>
      <c r="S212" s="152">
        <v>0</v>
      </c>
      <c r="T212" s="153">
        <f t="shared" si="4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273</v>
      </c>
      <c r="AT212" s="154" t="s">
        <v>189</v>
      </c>
      <c r="AU212" s="154" t="s">
        <v>145</v>
      </c>
      <c r="AY212" s="14" t="s">
        <v>138</v>
      </c>
      <c r="BE212" s="155">
        <f t="shared" si="44"/>
        <v>0</v>
      </c>
      <c r="BF212" s="155">
        <f t="shared" si="45"/>
        <v>0</v>
      </c>
      <c r="BG212" s="155">
        <f t="shared" si="46"/>
        <v>0</v>
      </c>
      <c r="BH212" s="155">
        <f t="shared" si="47"/>
        <v>0</v>
      </c>
      <c r="BI212" s="155">
        <f t="shared" si="48"/>
        <v>0</v>
      </c>
      <c r="BJ212" s="14" t="s">
        <v>145</v>
      </c>
      <c r="BK212" s="155">
        <f t="shared" si="49"/>
        <v>0</v>
      </c>
      <c r="BL212" s="14" t="s">
        <v>206</v>
      </c>
      <c r="BM212" s="154" t="s">
        <v>428</v>
      </c>
    </row>
    <row r="213" spans="1:65" s="2" customFormat="1" ht="24.2" customHeight="1">
      <c r="A213" s="29"/>
      <c r="B213" s="141"/>
      <c r="C213" s="142" t="s">
        <v>429</v>
      </c>
      <c r="D213" s="142" t="s">
        <v>140</v>
      </c>
      <c r="E213" s="143" t="s">
        <v>430</v>
      </c>
      <c r="F213" s="144" t="s">
        <v>431</v>
      </c>
      <c r="G213" s="145" t="s">
        <v>143</v>
      </c>
      <c r="H213" s="146">
        <v>133.74</v>
      </c>
      <c r="I213" s="147"/>
      <c r="J213" s="148">
        <f t="shared" si="40"/>
        <v>0</v>
      </c>
      <c r="K213" s="149"/>
      <c r="L213" s="30"/>
      <c r="M213" s="150" t="s">
        <v>1</v>
      </c>
      <c r="N213" s="151" t="s">
        <v>41</v>
      </c>
      <c r="O213" s="55"/>
      <c r="P213" s="152">
        <f t="shared" si="41"/>
        <v>0</v>
      </c>
      <c r="Q213" s="152">
        <v>0</v>
      </c>
      <c r="R213" s="152">
        <f t="shared" si="42"/>
        <v>0</v>
      </c>
      <c r="S213" s="152">
        <v>0</v>
      </c>
      <c r="T213" s="153">
        <f t="shared" si="4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206</v>
      </c>
      <c r="AT213" s="154" t="s">
        <v>140</v>
      </c>
      <c r="AU213" s="154" t="s">
        <v>145</v>
      </c>
      <c r="AY213" s="14" t="s">
        <v>138</v>
      </c>
      <c r="BE213" s="155">
        <f t="shared" si="44"/>
        <v>0</v>
      </c>
      <c r="BF213" s="155">
        <f t="shared" si="45"/>
        <v>0</v>
      </c>
      <c r="BG213" s="155">
        <f t="shared" si="46"/>
        <v>0</v>
      </c>
      <c r="BH213" s="155">
        <f t="shared" si="47"/>
        <v>0</v>
      </c>
      <c r="BI213" s="155">
        <f t="shared" si="48"/>
        <v>0</v>
      </c>
      <c r="BJ213" s="14" t="s">
        <v>145</v>
      </c>
      <c r="BK213" s="155">
        <f t="shared" si="49"/>
        <v>0</v>
      </c>
      <c r="BL213" s="14" t="s">
        <v>206</v>
      </c>
      <c r="BM213" s="154" t="s">
        <v>432</v>
      </c>
    </row>
    <row r="214" spans="1:65" s="2" customFormat="1" ht="14.45" customHeight="1">
      <c r="A214" s="29"/>
      <c r="B214" s="141"/>
      <c r="C214" s="156" t="s">
        <v>433</v>
      </c>
      <c r="D214" s="156" t="s">
        <v>189</v>
      </c>
      <c r="E214" s="157" t="s">
        <v>434</v>
      </c>
      <c r="F214" s="158" t="s">
        <v>435</v>
      </c>
      <c r="G214" s="159" t="s">
        <v>143</v>
      </c>
      <c r="H214" s="160">
        <v>120.45099999999999</v>
      </c>
      <c r="I214" s="161"/>
      <c r="J214" s="162">
        <f t="shared" si="40"/>
        <v>0</v>
      </c>
      <c r="K214" s="163"/>
      <c r="L214" s="164"/>
      <c r="M214" s="165" t="s">
        <v>1</v>
      </c>
      <c r="N214" s="166" t="s">
        <v>41</v>
      </c>
      <c r="O214" s="55"/>
      <c r="P214" s="152">
        <f t="shared" si="41"/>
        <v>0</v>
      </c>
      <c r="Q214" s="152">
        <v>5.0000000000000001E-4</v>
      </c>
      <c r="R214" s="152">
        <f t="shared" si="42"/>
        <v>6.0225500000000001E-2</v>
      </c>
      <c r="S214" s="152">
        <v>0</v>
      </c>
      <c r="T214" s="153">
        <f t="shared" si="4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273</v>
      </c>
      <c r="AT214" s="154" t="s">
        <v>189</v>
      </c>
      <c r="AU214" s="154" t="s">
        <v>145</v>
      </c>
      <c r="AY214" s="14" t="s">
        <v>138</v>
      </c>
      <c r="BE214" s="155">
        <f t="shared" si="44"/>
        <v>0</v>
      </c>
      <c r="BF214" s="155">
        <f t="shared" si="45"/>
        <v>0</v>
      </c>
      <c r="BG214" s="155">
        <f t="shared" si="46"/>
        <v>0</v>
      </c>
      <c r="BH214" s="155">
        <f t="shared" si="47"/>
        <v>0</v>
      </c>
      <c r="BI214" s="155">
        <f t="shared" si="48"/>
        <v>0</v>
      </c>
      <c r="BJ214" s="14" t="s">
        <v>145</v>
      </c>
      <c r="BK214" s="155">
        <f t="shared" si="49"/>
        <v>0</v>
      </c>
      <c r="BL214" s="14" t="s">
        <v>206</v>
      </c>
      <c r="BM214" s="154" t="s">
        <v>436</v>
      </c>
    </row>
    <row r="215" spans="1:65" s="2" customFormat="1" ht="14.45" customHeight="1">
      <c r="A215" s="29"/>
      <c r="B215" s="141"/>
      <c r="C215" s="156" t="s">
        <v>437</v>
      </c>
      <c r="D215" s="156" t="s">
        <v>189</v>
      </c>
      <c r="E215" s="157" t="s">
        <v>438</v>
      </c>
      <c r="F215" s="158" t="s">
        <v>439</v>
      </c>
      <c r="G215" s="159" t="s">
        <v>143</v>
      </c>
      <c r="H215" s="160">
        <v>33.35</v>
      </c>
      <c r="I215" s="161"/>
      <c r="J215" s="162">
        <f t="shared" si="40"/>
        <v>0</v>
      </c>
      <c r="K215" s="163"/>
      <c r="L215" s="164"/>
      <c r="M215" s="165" t="s">
        <v>1</v>
      </c>
      <c r="N215" s="166" t="s">
        <v>41</v>
      </c>
      <c r="O215" s="55"/>
      <c r="P215" s="152">
        <f t="shared" si="41"/>
        <v>0</v>
      </c>
      <c r="Q215" s="152">
        <v>2.9999999999999997E-4</v>
      </c>
      <c r="R215" s="152">
        <f t="shared" si="42"/>
        <v>1.0005E-2</v>
      </c>
      <c r="S215" s="152">
        <v>0</v>
      </c>
      <c r="T215" s="153">
        <f t="shared" si="4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273</v>
      </c>
      <c r="AT215" s="154" t="s">
        <v>189</v>
      </c>
      <c r="AU215" s="154" t="s">
        <v>145</v>
      </c>
      <c r="AY215" s="14" t="s">
        <v>138</v>
      </c>
      <c r="BE215" s="155">
        <f t="shared" si="44"/>
        <v>0</v>
      </c>
      <c r="BF215" s="155">
        <f t="shared" si="45"/>
        <v>0</v>
      </c>
      <c r="BG215" s="155">
        <f t="shared" si="46"/>
        <v>0</v>
      </c>
      <c r="BH215" s="155">
        <f t="shared" si="47"/>
        <v>0</v>
      </c>
      <c r="BI215" s="155">
        <f t="shared" si="48"/>
        <v>0</v>
      </c>
      <c r="BJ215" s="14" t="s">
        <v>145</v>
      </c>
      <c r="BK215" s="155">
        <f t="shared" si="49"/>
        <v>0</v>
      </c>
      <c r="BL215" s="14" t="s">
        <v>206</v>
      </c>
      <c r="BM215" s="154" t="s">
        <v>440</v>
      </c>
    </row>
    <row r="216" spans="1:65" s="2" customFormat="1" ht="14.45" customHeight="1">
      <c r="A216" s="29"/>
      <c r="B216" s="141"/>
      <c r="C216" s="142" t="s">
        <v>441</v>
      </c>
      <c r="D216" s="142" t="s">
        <v>140</v>
      </c>
      <c r="E216" s="143" t="s">
        <v>442</v>
      </c>
      <c r="F216" s="144" t="s">
        <v>443</v>
      </c>
      <c r="G216" s="145" t="s">
        <v>143</v>
      </c>
      <c r="H216" s="146">
        <v>15.4</v>
      </c>
      <c r="I216" s="147"/>
      <c r="J216" s="148">
        <f t="shared" si="40"/>
        <v>0</v>
      </c>
      <c r="K216" s="149"/>
      <c r="L216" s="30"/>
      <c r="M216" s="150" t="s">
        <v>1</v>
      </c>
      <c r="N216" s="151" t="s">
        <v>41</v>
      </c>
      <c r="O216" s="55"/>
      <c r="P216" s="152">
        <f t="shared" si="41"/>
        <v>0</v>
      </c>
      <c r="Q216" s="152">
        <v>0</v>
      </c>
      <c r="R216" s="152">
        <f t="shared" si="42"/>
        <v>0</v>
      </c>
      <c r="S216" s="152">
        <v>0</v>
      </c>
      <c r="T216" s="153">
        <f t="shared" si="4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206</v>
      </c>
      <c r="AT216" s="154" t="s">
        <v>140</v>
      </c>
      <c r="AU216" s="154" t="s">
        <v>145</v>
      </c>
      <c r="AY216" s="14" t="s">
        <v>138</v>
      </c>
      <c r="BE216" s="155">
        <f t="shared" si="44"/>
        <v>0</v>
      </c>
      <c r="BF216" s="155">
        <f t="shared" si="45"/>
        <v>0</v>
      </c>
      <c r="BG216" s="155">
        <f t="shared" si="46"/>
        <v>0</v>
      </c>
      <c r="BH216" s="155">
        <f t="shared" si="47"/>
        <v>0</v>
      </c>
      <c r="BI216" s="155">
        <f t="shared" si="48"/>
        <v>0</v>
      </c>
      <c r="BJ216" s="14" t="s">
        <v>145</v>
      </c>
      <c r="BK216" s="155">
        <f t="shared" si="49"/>
        <v>0</v>
      </c>
      <c r="BL216" s="14" t="s">
        <v>206</v>
      </c>
      <c r="BM216" s="154" t="s">
        <v>444</v>
      </c>
    </row>
    <row r="217" spans="1:65" s="2" customFormat="1" ht="14.45" customHeight="1">
      <c r="A217" s="29"/>
      <c r="B217" s="141"/>
      <c r="C217" s="156" t="s">
        <v>445</v>
      </c>
      <c r="D217" s="156" t="s">
        <v>189</v>
      </c>
      <c r="E217" s="157" t="s">
        <v>434</v>
      </c>
      <c r="F217" s="158" t="s">
        <v>435</v>
      </c>
      <c r="G217" s="159" t="s">
        <v>143</v>
      </c>
      <c r="H217" s="160">
        <v>18.48</v>
      </c>
      <c r="I217" s="161"/>
      <c r="J217" s="162">
        <f t="shared" si="40"/>
        <v>0</v>
      </c>
      <c r="K217" s="163"/>
      <c r="L217" s="164"/>
      <c r="M217" s="165" t="s">
        <v>1</v>
      </c>
      <c r="N217" s="166" t="s">
        <v>41</v>
      </c>
      <c r="O217" s="55"/>
      <c r="P217" s="152">
        <f t="shared" si="41"/>
        <v>0</v>
      </c>
      <c r="Q217" s="152">
        <v>5.0000000000000001E-4</v>
      </c>
      <c r="R217" s="152">
        <f t="shared" si="42"/>
        <v>9.2399999999999999E-3</v>
      </c>
      <c r="S217" s="152">
        <v>0</v>
      </c>
      <c r="T217" s="153">
        <f t="shared" si="4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273</v>
      </c>
      <c r="AT217" s="154" t="s">
        <v>189</v>
      </c>
      <c r="AU217" s="154" t="s">
        <v>145</v>
      </c>
      <c r="AY217" s="14" t="s">
        <v>138</v>
      </c>
      <c r="BE217" s="155">
        <f t="shared" si="44"/>
        <v>0</v>
      </c>
      <c r="BF217" s="155">
        <f t="shared" si="45"/>
        <v>0</v>
      </c>
      <c r="BG217" s="155">
        <f t="shared" si="46"/>
        <v>0</v>
      </c>
      <c r="BH217" s="155">
        <f t="shared" si="47"/>
        <v>0</v>
      </c>
      <c r="BI217" s="155">
        <f t="shared" si="48"/>
        <v>0</v>
      </c>
      <c r="BJ217" s="14" t="s">
        <v>145</v>
      </c>
      <c r="BK217" s="155">
        <f t="shared" si="49"/>
        <v>0</v>
      </c>
      <c r="BL217" s="14" t="s">
        <v>206</v>
      </c>
      <c r="BM217" s="154" t="s">
        <v>446</v>
      </c>
    </row>
    <row r="218" spans="1:65" s="2" customFormat="1" ht="24.2" customHeight="1">
      <c r="A218" s="29"/>
      <c r="B218" s="141"/>
      <c r="C218" s="142" t="s">
        <v>447</v>
      </c>
      <c r="D218" s="142" t="s">
        <v>140</v>
      </c>
      <c r="E218" s="143" t="s">
        <v>448</v>
      </c>
      <c r="F218" s="144" t="s">
        <v>449</v>
      </c>
      <c r="G218" s="145" t="s">
        <v>143</v>
      </c>
      <c r="H218" s="146">
        <v>96</v>
      </c>
      <c r="I218" s="147"/>
      <c r="J218" s="148">
        <f t="shared" si="40"/>
        <v>0</v>
      </c>
      <c r="K218" s="149"/>
      <c r="L218" s="30"/>
      <c r="M218" s="150" t="s">
        <v>1</v>
      </c>
      <c r="N218" s="151" t="s">
        <v>41</v>
      </c>
      <c r="O218" s="55"/>
      <c r="P218" s="152">
        <f t="shared" si="41"/>
        <v>0</v>
      </c>
      <c r="Q218" s="152">
        <v>8.0000000000000007E-5</v>
      </c>
      <c r="R218" s="152">
        <f t="shared" si="42"/>
        <v>7.6800000000000011E-3</v>
      </c>
      <c r="S218" s="152">
        <v>0</v>
      </c>
      <c r="T218" s="153">
        <f t="shared" si="4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206</v>
      </c>
      <c r="AT218" s="154" t="s">
        <v>140</v>
      </c>
      <c r="AU218" s="154" t="s">
        <v>145</v>
      </c>
      <c r="AY218" s="14" t="s">
        <v>138</v>
      </c>
      <c r="BE218" s="155">
        <f t="shared" si="44"/>
        <v>0</v>
      </c>
      <c r="BF218" s="155">
        <f t="shared" si="45"/>
        <v>0</v>
      </c>
      <c r="BG218" s="155">
        <f t="shared" si="46"/>
        <v>0</v>
      </c>
      <c r="BH218" s="155">
        <f t="shared" si="47"/>
        <v>0</v>
      </c>
      <c r="BI218" s="155">
        <f t="shared" si="48"/>
        <v>0</v>
      </c>
      <c r="BJ218" s="14" t="s">
        <v>145</v>
      </c>
      <c r="BK218" s="155">
        <f t="shared" si="49"/>
        <v>0</v>
      </c>
      <c r="BL218" s="14" t="s">
        <v>206</v>
      </c>
      <c r="BM218" s="154" t="s">
        <v>450</v>
      </c>
    </row>
    <row r="219" spans="1:65" s="2" customFormat="1" ht="37.9" customHeight="1">
      <c r="A219" s="29"/>
      <c r="B219" s="141"/>
      <c r="C219" s="156" t="s">
        <v>451</v>
      </c>
      <c r="D219" s="156" t="s">
        <v>189</v>
      </c>
      <c r="E219" s="157" t="s">
        <v>452</v>
      </c>
      <c r="F219" s="158" t="s">
        <v>453</v>
      </c>
      <c r="G219" s="159" t="s">
        <v>143</v>
      </c>
      <c r="H219" s="160">
        <v>110.4</v>
      </c>
      <c r="I219" s="161"/>
      <c r="J219" s="162">
        <f t="shared" si="40"/>
        <v>0</v>
      </c>
      <c r="K219" s="163"/>
      <c r="L219" s="164"/>
      <c r="M219" s="165" t="s">
        <v>1</v>
      </c>
      <c r="N219" s="166" t="s">
        <v>41</v>
      </c>
      <c r="O219" s="55"/>
      <c r="P219" s="152">
        <f t="shared" si="41"/>
        <v>0</v>
      </c>
      <c r="Q219" s="152">
        <v>2E-3</v>
      </c>
      <c r="R219" s="152">
        <f t="shared" si="42"/>
        <v>0.22080000000000002</v>
      </c>
      <c r="S219" s="152">
        <v>0</v>
      </c>
      <c r="T219" s="153">
        <f t="shared" si="4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273</v>
      </c>
      <c r="AT219" s="154" t="s">
        <v>189</v>
      </c>
      <c r="AU219" s="154" t="s">
        <v>145</v>
      </c>
      <c r="AY219" s="14" t="s">
        <v>138</v>
      </c>
      <c r="BE219" s="155">
        <f t="shared" si="44"/>
        <v>0</v>
      </c>
      <c r="BF219" s="155">
        <f t="shared" si="45"/>
        <v>0</v>
      </c>
      <c r="BG219" s="155">
        <f t="shared" si="46"/>
        <v>0</v>
      </c>
      <c r="BH219" s="155">
        <f t="shared" si="47"/>
        <v>0</v>
      </c>
      <c r="BI219" s="155">
        <f t="shared" si="48"/>
        <v>0</v>
      </c>
      <c r="BJ219" s="14" t="s">
        <v>145</v>
      </c>
      <c r="BK219" s="155">
        <f t="shared" si="49"/>
        <v>0</v>
      </c>
      <c r="BL219" s="14" t="s">
        <v>206</v>
      </c>
      <c r="BM219" s="154" t="s">
        <v>454</v>
      </c>
    </row>
    <row r="220" spans="1:65" s="2" customFormat="1" ht="24.2" customHeight="1">
      <c r="A220" s="29"/>
      <c r="B220" s="141"/>
      <c r="C220" s="142" t="s">
        <v>455</v>
      </c>
      <c r="D220" s="142" t="s">
        <v>140</v>
      </c>
      <c r="E220" s="143" t="s">
        <v>456</v>
      </c>
      <c r="F220" s="144" t="s">
        <v>457</v>
      </c>
      <c r="G220" s="145" t="s">
        <v>143</v>
      </c>
      <c r="H220" s="146">
        <v>85.04</v>
      </c>
      <c r="I220" s="147"/>
      <c r="J220" s="148">
        <f t="shared" si="40"/>
        <v>0</v>
      </c>
      <c r="K220" s="149"/>
      <c r="L220" s="30"/>
      <c r="M220" s="150" t="s">
        <v>1</v>
      </c>
      <c r="N220" s="151" t="s">
        <v>41</v>
      </c>
      <c r="O220" s="55"/>
      <c r="P220" s="152">
        <f t="shared" si="41"/>
        <v>0</v>
      </c>
      <c r="Q220" s="152">
        <v>5.4000000000000001E-4</v>
      </c>
      <c r="R220" s="152">
        <f t="shared" si="42"/>
        <v>4.5921600000000007E-2</v>
      </c>
      <c r="S220" s="152">
        <v>0</v>
      </c>
      <c r="T220" s="153">
        <f t="shared" si="4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206</v>
      </c>
      <c r="AT220" s="154" t="s">
        <v>140</v>
      </c>
      <c r="AU220" s="154" t="s">
        <v>145</v>
      </c>
      <c r="AY220" s="14" t="s">
        <v>138</v>
      </c>
      <c r="BE220" s="155">
        <f t="shared" si="44"/>
        <v>0</v>
      </c>
      <c r="BF220" s="155">
        <f t="shared" si="45"/>
        <v>0</v>
      </c>
      <c r="BG220" s="155">
        <f t="shared" si="46"/>
        <v>0</v>
      </c>
      <c r="BH220" s="155">
        <f t="shared" si="47"/>
        <v>0</v>
      </c>
      <c r="BI220" s="155">
        <f t="shared" si="48"/>
        <v>0</v>
      </c>
      <c r="BJ220" s="14" t="s">
        <v>145</v>
      </c>
      <c r="BK220" s="155">
        <f t="shared" si="49"/>
        <v>0</v>
      </c>
      <c r="BL220" s="14" t="s">
        <v>206</v>
      </c>
      <c r="BM220" s="154" t="s">
        <v>458</v>
      </c>
    </row>
    <row r="221" spans="1:65" s="2" customFormat="1" ht="24.2" customHeight="1">
      <c r="A221" s="29"/>
      <c r="B221" s="141"/>
      <c r="C221" s="156" t="s">
        <v>459</v>
      </c>
      <c r="D221" s="156" t="s">
        <v>189</v>
      </c>
      <c r="E221" s="157" t="s">
        <v>460</v>
      </c>
      <c r="F221" s="158" t="s">
        <v>461</v>
      </c>
      <c r="G221" s="159" t="s">
        <v>143</v>
      </c>
      <c r="H221" s="160">
        <v>102.048</v>
      </c>
      <c r="I221" s="161"/>
      <c r="J221" s="162">
        <f t="shared" si="40"/>
        <v>0</v>
      </c>
      <c r="K221" s="163"/>
      <c r="L221" s="164"/>
      <c r="M221" s="165" t="s">
        <v>1</v>
      </c>
      <c r="N221" s="166" t="s">
        <v>41</v>
      </c>
      <c r="O221" s="55"/>
      <c r="P221" s="152">
        <f t="shared" si="41"/>
        <v>0</v>
      </c>
      <c r="Q221" s="152">
        <v>4.2500000000000003E-3</v>
      </c>
      <c r="R221" s="152">
        <f t="shared" si="42"/>
        <v>0.43370400000000003</v>
      </c>
      <c r="S221" s="152">
        <v>0</v>
      </c>
      <c r="T221" s="153">
        <f t="shared" si="4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273</v>
      </c>
      <c r="AT221" s="154" t="s">
        <v>189</v>
      </c>
      <c r="AU221" s="154" t="s">
        <v>145</v>
      </c>
      <c r="AY221" s="14" t="s">
        <v>138</v>
      </c>
      <c r="BE221" s="155">
        <f t="shared" si="44"/>
        <v>0</v>
      </c>
      <c r="BF221" s="155">
        <f t="shared" si="45"/>
        <v>0</v>
      </c>
      <c r="BG221" s="155">
        <f t="shared" si="46"/>
        <v>0</v>
      </c>
      <c r="BH221" s="155">
        <f t="shared" si="47"/>
        <v>0</v>
      </c>
      <c r="BI221" s="155">
        <f t="shared" si="48"/>
        <v>0</v>
      </c>
      <c r="BJ221" s="14" t="s">
        <v>145</v>
      </c>
      <c r="BK221" s="155">
        <f t="shared" si="49"/>
        <v>0</v>
      </c>
      <c r="BL221" s="14" t="s">
        <v>206</v>
      </c>
      <c r="BM221" s="154" t="s">
        <v>462</v>
      </c>
    </row>
    <row r="222" spans="1:65" s="2" customFormat="1" ht="24.2" customHeight="1">
      <c r="A222" s="29"/>
      <c r="B222" s="141"/>
      <c r="C222" s="142" t="s">
        <v>463</v>
      </c>
      <c r="D222" s="142" t="s">
        <v>140</v>
      </c>
      <c r="E222" s="143" t="s">
        <v>464</v>
      </c>
      <c r="F222" s="144" t="s">
        <v>465</v>
      </c>
      <c r="G222" s="145" t="s">
        <v>143</v>
      </c>
      <c r="H222" s="146">
        <v>35.82</v>
      </c>
      <c r="I222" s="147"/>
      <c r="J222" s="148">
        <f t="shared" si="40"/>
        <v>0</v>
      </c>
      <c r="K222" s="149"/>
      <c r="L222" s="30"/>
      <c r="M222" s="150" t="s">
        <v>1</v>
      </c>
      <c r="N222" s="151" t="s">
        <v>41</v>
      </c>
      <c r="O222" s="55"/>
      <c r="P222" s="152">
        <f t="shared" si="41"/>
        <v>0</v>
      </c>
      <c r="Q222" s="152">
        <v>1.5E-3</v>
      </c>
      <c r="R222" s="152">
        <f t="shared" si="42"/>
        <v>5.373E-2</v>
      </c>
      <c r="S222" s="152">
        <v>0</v>
      </c>
      <c r="T222" s="153">
        <f t="shared" si="4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206</v>
      </c>
      <c r="AT222" s="154" t="s">
        <v>140</v>
      </c>
      <c r="AU222" s="154" t="s">
        <v>145</v>
      </c>
      <c r="AY222" s="14" t="s">
        <v>138</v>
      </c>
      <c r="BE222" s="155">
        <f t="shared" si="44"/>
        <v>0</v>
      </c>
      <c r="BF222" s="155">
        <f t="shared" si="45"/>
        <v>0</v>
      </c>
      <c r="BG222" s="155">
        <f t="shared" si="46"/>
        <v>0</v>
      </c>
      <c r="BH222" s="155">
        <f t="shared" si="47"/>
        <v>0</v>
      </c>
      <c r="BI222" s="155">
        <f t="shared" si="48"/>
        <v>0</v>
      </c>
      <c r="BJ222" s="14" t="s">
        <v>145</v>
      </c>
      <c r="BK222" s="155">
        <f t="shared" si="49"/>
        <v>0</v>
      </c>
      <c r="BL222" s="14" t="s">
        <v>206</v>
      </c>
      <c r="BM222" s="154" t="s">
        <v>466</v>
      </c>
    </row>
    <row r="223" spans="1:65" s="2" customFormat="1" ht="24.2" customHeight="1">
      <c r="A223" s="29"/>
      <c r="B223" s="141"/>
      <c r="C223" s="142" t="s">
        <v>467</v>
      </c>
      <c r="D223" s="142" t="s">
        <v>140</v>
      </c>
      <c r="E223" s="143" t="s">
        <v>468</v>
      </c>
      <c r="F223" s="144" t="s">
        <v>469</v>
      </c>
      <c r="G223" s="145" t="s">
        <v>143</v>
      </c>
      <c r="H223" s="146">
        <v>15.4</v>
      </c>
      <c r="I223" s="147"/>
      <c r="J223" s="148">
        <f t="shared" si="40"/>
        <v>0</v>
      </c>
      <c r="K223" s="149"/>
      <c r="L223" s="30"/>
      <c r="M223" s="150" t="s">
        <v>1</v>
      </c>
      <c r="N223" s="151" t="s">
        <v>41</v>
      </c>
      <c r="O223" s="55"/>
      <c r="P223" s="152">
        <f t="shared" si="41"/>
        <v>0</v>
      </c>
      <c r="Q223" s="152">
        <v>1.5E-3</v>
      </c>
      <c r="R223" s="152">
        <f t="shared" si="42"/>
        <v>2.3100000000000002E-2</v>
      </c>
      <c r="S223" s="152">
        <v>0</v>
      </c>
      <c r="T223" s="153">
        <f t="shared" si="4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206</v>
      </c>
      <c r="AT223" s="154" t="s">
        <v>140</v>
      </c>
      <c r="AU223" s="154" t="s">
        <v>145</v>
      </c>
      <c r="AY223" s="14" t="s">
        <v>138</v>
      </c>
      <c r="BE223" s="155">
        <f t="shared" si="44"/>
        <v>0</v>
      </c>
      <c r="BF223" s="155">
        <f t="shared" si="45"/>
        <v>0</v>
      </c>
      <c r="BG223" s="155">
        <f t="shared" si="46"/>
        <v>0</v>
      </c>
      <c r="BH223" s="155">
        <f t="shared" si="47"/>
        <v>0</v>
      </c>
      <c r="BI223" s="155">
        <f t="shared" si="48"/>
        <v>0</v>
      </c>
      <c r="BJ223" s="14" t="s">
        <v>145</v>
      </c>
      <c r="BK223" s="155">
        <f t="shared" si="49"/>
        <v>0</v>
      </c>
      <c r="BL223" s="14" t="s">
        <v>206</v>
      </c>
      <c r="BM223" s="154" t="s">
        <v>470</v>
      </c>
    </row>
    <row r="224" spans="1:65" s="2" customFormat="1" ht="37.9" customHeight="1">
      <c r="A224" s="29"/>
      <c r="B224" s="141"/>
      <c r="C224" s="142" t="s">
        <v>471</v>
      </c>
      <c r="D224" s="142" t="s">
        <v>140</v>
      </c>
      <c r="E224" s="143" t="s">
        <v>472</v>
      </c>
      <c r="F224" s="144" t="s">
        <v>473</v>
      </c>
      <c r="G224" s="145" t="s">
        <v>143</v>
      </c>
      <c r="H224" s="146">
        <v>35.82</v>
      </c>
      <c r="I224" s="147"/>
      <c r="J224" s="148">
        <f t="shared" si="40"/>
        <v>0</v>
      </c>
      <c r="K224" s="149"/>
      <c r="L224" s="30"/>
      <c r="M224" s="150" t="s">
        <v>1</v>
      </c>
      <c r="N224" s="151" t="s">
        <v>41</v>
      </c>
      <c r="O224" s="55"/>
      <c r="P224" s="152">
        <f t="shared" si="41"/>
        <v>0</v>
      </c>
      <c r="Q224" s="152">
        <v>4.0249999999999999E-3</v>
      </c>
      <c r="R224" s="152">
        <f t="shared" si="42"/>
        <v>0.14417550000000001</v>
      </c>
      <c r="S224" s="152">
        <v>0</v>
      </c>
      <c r="T224" s="153">
        <f t="shared" si="4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4" t="s">
        <v>206</v>
      </c>
      <c r="AT224" s="154" t="s">
        <v>140</v>
      </c>
      <c r="AU224" s="154" t="s">
        <v>145</v>
      </c>
      <c r="AY224" s="14" t="s">
        <v>138</v>
      </c>
      <c r="BE224" s="155">
        <f t="shared" si="44"/>
        <v>0</v>
      </c>
      <c r="BF224" s="155">
        <f t="shared" si="45"/>
        <v>0</v>
      </c>
      <c r="BG224" s="155">
        <f t="shared" si="46"/>
        <v>0</v>
      </c>
      <c r="BH224" s="155">
        <f t="shared" si="47"/>
        <v>0</v>
      </c>
      <c r="BI224" s="155">
        <f t="shared" si="48"/>
        <v>0</v>
      </c>
      <c r="BJ224" s="14" t="s">
        <v>145</v>
      </c>
      <c r="BK224" s="155">
        <f t="shared" si="49"/>
        <v>0</v>
      </c>
      <c r="BL224" s="14" t="s">
        <v>206</v>
      </c>
      <c r="BM224" s="154" t="s">
        <v>474</v>
      </c>
    </row>
    <row r="225" spans="1:65" s="2" customFormat="1" ht="37.9" customHeight="1">
      <c r="A225" s="29"/>
      <c r="B225" s="141"/>
      <c r="C225" s="142" t="s">
        <v>475</v>
      </c>
      <c r="D225" s="142" t="s">
        <v>140</v>
      </c>
      <c r="E225" s="143" t="s">
        <v>476</v>
      </c>
      <c r="F225" s="144" t="s">
        <v>477</v>
      </c>
      <c r="G225" s="145" t="s">
        <v>143</v>
      </c>
      <c r="H225" s="146">
        <v>15.4</v>
      </c>
      <c r="I225" s="147"/>
      <c r="J225" s="148">
        <f t="shared" si="40"/>
        <v>0</v>
      </c>
      <c r="K225" s="149"/>
      <c r="L225" s="30"/>
      <c r="M225" s="150" t="s">
        <v>1</v>
      </c>
      <c r="N225" s="151" t="s">
        <v>41</v>
      </c>
      <c r="O225" s="55"/>
      <c r="P225" s="152">
        <f t="shared" si="41"/>
        <v>0</v>
      </c>
      <c r="Q225" s="152">
        <v>4.0249999999999999E-3</v>
      </c>
      <c r="R225" s="152">
        <f t="shared" si="42"/>
        <v>6.1984999999999998E-2</v>
      </c>
      <c r="S225" s="152">
        <v>0</v>
      </c>
      <c r="T225" s="153">
        <f t="shared" si="4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4" t="s">
        <v>206</v>
      </c>
      <c r="AT225" s="154" t="s">
        <v>140</v>
      </c>
      <c r="AU225" s="154" t="s">
        <v>145</v>
      </c>
      <c r="AY225" s="14" t="s">
        <v>138</v>
      </c>
      <c r="BE225" s="155">
        <f t="shared" si="44"/>
        <v>0</v>
      </c>
      <c r="BF225" s="155">
        <f t="shared" si="45"/>
        <v>0</v>
      </c>
      <c r="BG225" s="155">
        <f t="shared" si="46"/>
        <v>0</v>
      </c>
      <c r="BH225" s="155">
        <f t="shared" si="47"/>
        <v>0</v>
      </c>
      <c r="BI225" s="155">
        <f t="shared" si="48"/>
        <v>0</v>
      </c>
      <c r="BJ225" s="14" t="s">
        <v>145</v>
      </c>
      <c r="BK225" s="155">
        <f t="shared" si="49"/>
        <v>0</v>
      </c>
      <c r="BL225" s="14" t="s">
        <v>206</v>
      </c>
      <c r="BM225" s="154" t="s">
        <v>478</v>
      </c>
    </row>
    <row r="226" spans="1:65" s="2" customFormat="1" ht="24.2" customHeight="1">
      <c r="A226" s="29"/>
      <c r="B226" s="141"/>
      <c r="C226" s="142" t="s">
        <v>479</v>
      </c>
      <c r="D226" s="142" t="s">
        <v>140</v>
      </c>
      <c r="E226" s="143" t="s">
        <v>480</v>
      </c>
      <c r="F226" s="144" t="s">
        <v>481</v>
      </c>
      <c r="G226" s="145" t="s">
        <v>482</v>
      </c>
      <c r="H226" s="167"/>
      <c r="I226" s="147"/>
      <c r="J226" s="148">
        <f t="shared" si="40"/>
        <v>0</v>
      </c>
      <c r="K226" s="149"/>
      <c r="L226" s="30"/>
      <c r="M226" s="150" t="s">
        <v>1</v>
      </c>
      <c r="N226" s="151" t="s">
        <v>41</v>
      </c>
      <c r="O226" s="55"/>
      <c r="P226" s="152">
        <f t="shared" si="41"/>
        <v>0</v>
      </c>
      <c r="Q226" s="152">
        <v>0</v>
      </c>
      <c r="R226" s="152">
        <f t="shared" si="42"/>
        <v>0</v>
      </c>
      <c r="S226" s="152">
        <v>0</v>
      </c>
      <c r="T226" s="153">
        <f t="shared" si="4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206</v>
      </c>
      <c r="AT226" s="154" t="s">
        <v>140</v>
      </c>
      <c r="AU226" s="154" t="s">
        <v>145</v>
      </c>
      <c r="AY226" s="14" t="s">
        <v>138</v>
      </c>
      <c r="BE226" s="155">
        <f t="shared" si="44"/>
        <v>0</v>
      </c>
      <c r="BF226" s="155">
        <f t="shared" si="45"/>
        <v>0</v>
      </c>
      <c r="BG226" s="155">
        <f t="shared" si="46"/>
        <v>0</v>
      </c>
      <c r="BH226" s="155">
        <f t="shared" si="47"/>
        <v>0</v>
      </c>
      <c r="BI226" s="155">
        <f t="shared" si="48"/>
        <v>0</v>
      </c>
      <c r="BJ226" s="14" t="s">
        <v>145</v>
      </c>
      <c r="BK226" s="155">
        <f t="shared" si="49"/>
        <v>0</v>
      </c>
      <c r="BL226" s="14" t="s">
        <v>206</v>
      </c>
      <c r="BM226" s="154" t="s">
        <v>483</v>
      </c>
    </row>
    <row r="227" spans="1:65" s="12" customFormat="1" ht="22.9" customHeight="1">
      <c r="B227" s="128"/>
      <c r="D227" s="129" t="s">
        <v>74</v>
      </c>
      <c r="E227" s="139" t="s">
        <v>484</v>
      </c>
      <c r="F227" s="139" t="s">
        <v>485</v>
      </c>
      <c r="I227" s="131"/>
      <c r="J227" s="140">
        <f>BK227</f>
        <v>0</v>
      </c>
      <c r="L227" s="128"/>
      <c r="M227" s="133"/>
      <c r="N227" s="134"/>
      <c r="O227" s="134"/>
      <c r="P227" s="135">
        <f>SUM(P228:P236)</f>
        <v>0</v>
      </c>
      <c r="Q227" s="134"/>
      <c r="R227" s="135">
        <f>SUM(R228:R236)</f>
        <v>0.51614599999999999</v>
      </c>
      <c r="S227" s="134"/>
      <c r="T227" s="136">
        <f>SUM(T228:T236)</f>
        <v>0</v>
      </c>
      <c r="AR227" s="129" t="s">
        <v>145</v>
      </c>
      <c r="AT227" s="137" t="s">
        <v>74</v>
      </c>
      <c r="AU227" s="137" t="s">
        <v>83</v>
      </c>
      <c r="AY227" s="129" t="s">
        <v>138</v>
      </c>
      <c r="BK227" s="138">
        <f>SUM(BK228:BK236)</f>
        <v>0</v>
      </c>
    </row>
    <row r="228" spans="1:65" s="2" customFormat="1" ht="14.45" customHeight="1">
      <c r="A228" s="29"/>
      <c r="B228" s="141"/>
      <c r="C228" s="142" t="s">
        <v>486</v>
      </c>
      <c r="D228" s="142" t="s">
        <v>140</v>
      </c>
      <c r="E228" s="143" t="s">
        <v>487</v>
      </c>
      <c r="F228" s="144" t="s">
        <v>488</v>
      </c>
      <c r="G228" s="145" t="s">
        <v>143</v>
      </c>
      <c r="H228" s="146">
        <v>298.24</v>
      </c>
      <c r="I228" s="147"/>
      <c r="J228" s="148">
        <f t="shared" ref="J228:J236" si="50">ROUND(I228*H228,2)</f>
        <v>0</v>
      </c>
      <c r="K228" s="149"/>
      <c r="L228" s="30"/>
      <c r="M228" s="150" t="s">
        <v>1</v>
      </c>
      <c r="N228" s="151" t="s">
        <v>41</v>
      </c>
      <c r="O228" s="55"/>
      <c r="P228" s="152">
        <f t="shared" ref="P228:P236" si="51">O228*H228</f>
        <v>0</v>
      </c>
      <c r="Q228" s="152">
        <v>0</v>
      </c>
      <c r="R228" s="152">
        <f t="shared" ref="R228:R236" si="52">Q228*H228</f>
        <v>0</v>
      </c>
      <c r="S228" s="152">
        <v>0</v>
      </c>
      <c r="T228" s="153">
        <f t="shared" ref="T228:T236" si="53">S228*H228</f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4" t="s">
        <v>206</v>
      </c>
      <c r="AT228" s="154" t="s">
        <v>140</v>
      </c>
      <c r="AU228" s="154" t="s">
        <v>145</v>
      </c>
      <c r="AY228" s="14" t="s">
        <v>138</v>
      </c>
      <c r="BE228" s="155">
        <f t="shared" ref="BE228:BE236" si="54">IF(N228="základná",J228,0)</f>
        <v>0</v>
      </c>
      <c r="BF228" s="155">
        <f t="shared" ref="BF228:BF236" si="55">IF(N228="znížená",J228,0)</f>
        <v>0</v>
      </c>
      <c r="BG228" s="155">
        <f t="shared" ref="BG228:BG236" si="56">IF(N228="zákl. prenesená",J228,0)</f>
        <v>0</v>
      </c>
      <c r="BH228" s="155">
        <f t="shared" ref="BH228:BH236" si="57">IF(N228="zníž. prenesená",J228,0)</f>
        <v>0</v>
      </c>
      <c r="BI228" s="155">
        <f t="shared" ref="BI228:BI236" si="58">IF(N228="nulová",J228,0)</f>
        <v>0</v>
      </c>
      <c r="BJ228" s="14" t="s">
        <v>145</v>
      </c>
      <c r="BK228" s="155">
        <f t="shared" ref="BK228:BK236" si="59">ROUND(I228*H228,2)</f>
        <v>0</v>
      </c>
      <c r="BL228" s="14" t="s">
        <v>206</v>
      </c>
      <c r="BM228" s="154" t="s">
        <v>489</v>
      </c>
    </row>
    <row r="229" spans="1:65" s="2" customFormat="1" ht="14.45" customHeight="1">
      <c r="A229" s="29"/>
      <c r="B229" s="141"/>
      <c r="C229" s="156" t="s">
        <v>490</v>
      </c>
      <c r="D229" s="156" t="s">
        <v>189</v>
      </c>
      <c r="E229" s="157" t="s">
        <v>491</v>
      </c>
      <c r="F229" s="158" t="s">
        <v>492</v>
      </c>
      <c r="G229" s="159" t="s">
        <v>143</v>
      </c>
      <c r="H229" s="160">
        <v>342.976</v>
      </c>
      <c r="I229" s="161"/>
      <c r="J229" s="162">
        <f t="shared" si="50"/>
        <v>0</v>
      </c>
      <c r="K229" s="163"/>
      <c r="L229" s="164"/>
      <c r="M229" s="165" t="s">
        <v>1</v>
      </c>
      <c r="N229" s="166" t="s">
        <v>41</v>
      </c>
      <c r="O229" s="55"/>
      <c r="P229" s="152">
        <f t="shared" si="51"/>
        <v>0</v>
      </c>
      <c r="Q229" s="152">
        <v>1E-4</v>
      </c>
      <c r="R229" s="152">
        <f t="shared" si="52"/>
        <v>3.4297600000000004E-2</v>
      </c>
      <c r="S229" s="152">
        <v>0</v>
      </c>
      <c r="T229" s="153">
        <f t="shared" si="5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4" t="s">
        <v>273</v>
      </c>
      <c r="AT229" s="154" t="s">
        <v>189</v>
      </c>
      <c r="AU229" s="154" t="s">
        <v>145</v>
      </c>
      <c r="AY229" s="14" t="s">
        <v>138</v>
      </c>
      <c r="BE229" s="155">
        <f t="shared" si="54"/>
        <v>0</v>
      </c>
      <c r="BF229" s="155">
        <f t="shared" si="55"/>
        <v>0</v>
      </c>
      <c r="BG229" s="155">
        <f t="shared" si="56"/>
        <v>0</v>
      </c>
      <c r="BH229" s="155">
        <f t="shared" si="57"/>
        <v>0</v>
      </c>
      <c r="BI229" s="155">
        <f t="shared" si="58"/>
        <v>0</v>
      </c>
      <c r="BJ229" s="14" t="s">
        <v>145</v>
      </c>
      <c r="BK229" s="155">
        <f t="shared" si="59"/>
        <v>0</v>
      </c>
      <c r="BL229" s="14" t="s">
        <v>206</v>
      </c>
      <c r="BM229" s="154" t="s">
        <v>493</v>
      </c>
    </row>
    <row r="230" spans="1:65" s="2" customFormat="1" ht="24.2" customHeight="1">
      <c r="A230" s="29"/>
      <c r="B230" s="141"/>
      <c r="C230" s="142" t="s">
        <v>494</v>
      </c>
      <c r="D230" s="142" t="s">
        <v>140</v>
      </c>
      <c r="E230" s="143" t="s">
        <v>495</v>
      </c>
      <c r="F230" s="144" t="s">
        <v>496</v>
      </c>
      <c r="G230" s="145" t="s">
        <v>143</v>
      </c>
      <c r="H230" s="146">
        <v>104.74</v>
      </c>
      <c r="I230" s="147"/>
      <c r="J230" s="148">
        <f t="shared" si="50"/>
        <v>0</v>
      </c>
      <c r="K230" s="149"/>
      <c r="L230" s="30"/>
      <c r="M230" s="150" t="s">
        <v>1</v>
      </c>
      <c r="N230" s="151" t="s">
        <v>41</v>
      </c>
      <c r="O230" s="55"/>
      <c r="P230" s="152">
        <f t="shared" si="51"/>
        <v>0</v>
      </c>
      <c r="Q230" s="152">
        <v>0</v>
      </c>
      <c r="R230" s="152">
        <f t="shared" si="52"/>
        <v>0</v>
      </c>
      <c r="S230" s="152">
        <v>0</v>
      </c>
      <c r="T230" s="153">
        <f t="shared" si="5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4" t="s">
        <v>206</v>
      </c>
      <c r="AT230" s="154" t="s">
        <v>140</v>
      </c>
      <c r="AU230" s="154" t="s">
        <v>145</v>
      </c>
      <c r="AY230" s="14" t="s">
        <v>138</v>
      </c>
      <c r="BE230" s="155">
        <f t="shared" si="54"/>
        <v>0</v>
      </c>
      <c r="BF230" s="155">
        <f t="shared" si="55"/>
        <v>0</v>
      </c>
      <c r="BG230" s="155">
        <f t="shared" si="56"/>
        <v>0</v>
      </c>
      <c r="BH230" s="155">
        <f t="shared" si="57"/>
        <v>0</v>
      </c>
      <c r="BI230" s="155">
        <f t="shared" si="58"/>
        <v>0</v>
      </c>
      <c r="BJ230" s="14" t="s">
        <v>145</v>
      </c>
      <c r="BK230" s="155">
        <f t="shared" si="59"/>
        <v>0</v>
      </c>
      <c r="BL230" s="14" t="s">
        <v>206</v>
      </c>
      <c r="BM230" s="154" t="s">
        <v>497</v>
      </c>
    </row>
    <row r="231" spans="1:65" s="2" customFormat="1" ht="24.2" customHeight="1">
      <c r="A231" s="29"/>
      <c r="B231" s="141"/>
      <c r="C231" s="156" t="s">
        <v>498</v>
      </c>
      <c r="D231" s="156" t="s">
        <v>189</v>
      </c>
      <c r="E231" s="157" t="s">
        <v>499</v>
      </c>
      <c r="F231" s="158" t="s">
        <v>500</v>
      </c>
      <c r="G231" s="159" t="s">
        <v>143</v>
      </c>
      <c r="H231" s="160">
        <v>213.67</v>
      </c>
      <c r="I231" s="161"/>
      <c r="J231" s="162">
        <f t="shared" si="50"/>
        <v>0</v>
      </c>
      <c r="K231" s="163"/>
      <c r="L231" s="164"/>
      <c r="M231" s="165" t="s">
        <v>1</v>
      </c>
      <c r="N231" s="166" t="s">
        <v>41</v>
      </c>
      <c r="O231" s="55"/>
      <c r="P231" s="152">
        <f t="shared" si="51"/>
        <v>0</v>
      </c>
      <c r="Q231" s="152">
        <v>1.98E-3</v>
      </c>
      <c r="R231" s="152">
        <f t="shared" si="52"/>
        <v>0.42306659999999996</v>
      </c>
      <c r="S231" s="152">
        <v>0</v>
      </c>
      <c r="T231" s="153">
        <f t="shared" si="5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4" t="s">
        <v>273</v>
      </c>
      <c r="AT231" s="154" t="s">
        <v>189</v>
      </c>
      <c r="AU231" s="154" t="s">
        <v>145</v>
      </c>
      <c r="AY231" s="14" t="s">
        <v>138</v>
      </c>
      <c r="BE231" s="155">
        <f t="shared" si="54"/>
        <v>0</v>
      </c>
      <c r="BF231" s="155">
        <f t="shared" si="55"/>
        <v>0</v>
      </c>
      <c r="BG231" s="155">
        <f t="shared" si="56"/>
        <v>0</v>
      </c>
      <c r="BH231" s="155">
        <f t="shared" si="57"/>
        <v>0</v>
      </c>
      <c r="BI231" s="155">
        <f t="shared" si="58"/>
        <v>0</v>
      </c>
      <c r="BJ231" s="14" t="s">
        <v>145</v>
      </c>
      <c r="BK231" s="155">
        <f t="shared" si="59"/>
        <v>0</v>
      </c>
      <c r="BL231" s="14" t="s">
        <v>206</v>
      </c>
      <c r="BM231" s="154" t="s">
        <v>501</v>
      </c>
    </row>
    <row r="232" spans="1:65" s="2" customFormat="1" ht="14.45" customHeight="1">
      <c r="A232" s="29"/>
      <c r="B232" s="141"/>
      <c r="C232" s="142" t="s">
        <v>502</v>
      </c>
      <c r="D232" s="142" t="s">
        <v>140</v>
      </c>
      <c r="E232" s="143" t="s">
        <v>503</v>
      </c>
      <c r="F232" s="144" t="s">
        <v>504</v>
      </c>
      <c r="G232" s="145" t="s">
        <v>143</v>
      </c>
      <c r="H232" s="146">
        <v>15.4</v>
      </c>
      <c r="I232" s="147"/>
      <c r="J232" s="148">
        <f t="shared" si="50"/>
        <v>0</v>
      </c>
      <c r="K232" s="149"/>
      <c r="L232" s="30"/>
      <c r="M232" s="150" t="s">
        <v>1</v>
      </c>
      <c r="N232" s="151" t="s">
        <v>41</v>
      </c>
      <c r="O232" s="55"/>
      <c r="P232" s="152">
        <f t="shared" si="51"/>
        <v>0</v>
      </c>
      <c r="Q232" s="152">
        <v>3.0000000000000001E-5</v>
      </c>
      <c r="R232" s="152">
        <f t="shared" si="52"/>
        <v>4.6200000000000001E-4</v>
      </c>
      <c r="S232" s="152">
        <v>0</v>
      </c>
      <c r="T232" s="153">
        <f t="shared" si="5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4" t="s">
        <v>206</v>
      </c>
      <c r="AT232" s="154" t="s">
        <v>140</v>
      </c>
      <c r="AU232" s="154" t="s">
        <v>145</v>
      </c>
      <c r="AY232" s="14" t="s">
        <v>138</v>
      </c>
      <c r="BE232" s="155">
        <f t="shared" si="54"/>
        <v>0</v>
      </c>
      <c r="BF232" s="155">
        <f t="shared" si="55"/>
        <v>0</v>
      </c>
      <c r="BG232" s="155">
        <f t="shared" si="56"/>
        <v>0</v>
      </c>
      <c r="BH232" s="155">
        <f t="shared" si="57"/>
        <v>0</v>
      </c>
      <c r="BI232" s="155">
        <f t="shared" si="58"/>
        <v>0</v>
      </c>
      <c r="BJ232" s="14" t="s">
        <v>145</v>
      </c>
      <c r="BK232" s="155">
        <f t="shared" si="59"/>
        <v>0</v>
      </c>
      <c r="BL232" s="14" t="s">
        <v>206</v>
      </c>
      <c r="BM232" s="154" t="s">
        <v>505</v>
      </c>
    </row>
    <row r="233" spans="1:65" s="2" customFormat="1" ht="14.45" customHeight="1">
      <c r="A233" s="29"/>
      <c r="B233" s="141"/>
      <c r="C233" s="156" t="s">
        <v>506</v>
      </c>
      <c r="D233" s="156" t="s">
        <v>189</v>
      </c>
      <c r="E233" s="157" t="s">
        <v>491</v>
      </c>
      <c r="F233" s="158" t="s">
        <v>492</v>
      </c>
      <c r="G233" s="159" t="s">
        <v>143</v>
      </c>
      <c r="H233" s="160">
        <v>17.71</v>
      </c>
      <c r="I233" s="161"/>
      <c r="J233" s="162">
        <f t="shared" si="50"/>
        <v>0</v>
      </c>
      <c r="K233" s="163"/>
      <c r="L233" s="164"/>
      <c r="M233" s="165" t="s">
        <v>1</v>
      </c>
      <c r="N233" s="166" t="s">
        <v>41</v>
      </c>
      <c r="O233" s="55"/>
      <c r="P233" s="152">
        <f t="shared" si="51"/>
        <v>0</v>
      </c>
      <c r="Q233" s="152">
        <v>1E-4</v>
      </c>
      <c r="R233" s="152">
        <f t="shared" si="52"/>
        <v>1.7710000000000002E-3</v>
      </c>
      <c r="S233" s="152">
        <v>0</v>
      </c>
      <c r="T233" s="153">
        <f t="shared" si="5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4" t="s">
        <v>273</v>
      </c>
      <c r="AT233" s="154" t="s">
        <v>189</v>
      </c>
      <c r="AU233" s="154" t="s">
        <v>145</v>
      </c>
      <c r="AY233" s="14" t="s">
        <v>138</v>
      </c>
      <c r="BE233" s="155">
        <f t="shared" si="54"/>
        <v>0</v>
      </c>
      <c r="BF233" s="155">
        <f t="shared" si="55"/>
        <v>0</v>
      </c>
      <c r="BG233" s="155">
        <f t="shared" si="56"/>
        <v>0</v>
      </c>
      <c r="BH233" s="155">
        <f t="shared" si="57"/>
        <v>0</v>
      </c>
      <c r="BI233" s="155">
        <f t="shared" si="58"/>
        <v>0</v>
      </c>
      <c r="BJ233" s="14" t="s">
        <v>145</v>
      </c>
      <c r="BK233" s="155">
        <f t="shared" si="59"/>
        <v>0</v>
      </c>
      <c r="BL233" s="14" t="s">
        <v>206</v>
      </c>
      <c r="BM233" s="154" t="s">
        <v>507</v>
      </c>
    </row>
    <row r="234" spans="1:65" s="2" customFormat="1" ht="24.2" customHeight="1">
      <c r="A234" s="29"/>
      <c r="B234" s="141"/>
      <c r="C234" s="142" t="s">
        <v>508</v>
      </c>
      <c r="D234" s="142" t="s">
        <v>140</v>
      </c>
      <c r="E234" s="143" t="s">
        <v>509</v>
      </c>
      <c r="F234" s="144" t="s">
        <v>510</v>
      </c>
      <c r="G234" s="145" t="s">
        <v>143</v>
      </c>
      <c r="H234" s="146">
        <v>33.6</v>
      </c>
      <c r="I234" s="147"/>
      <c r="J234" s="148">
        <f t="shared" si="50"/>
        <v>0</v>
      </c>
      <c r="K234" s="149"/>
      <c r="L234" s="30"/>
      <c r="M234" s="150" t="s">
        <v>1</v>
      </c>
      <c r="N234" s="151" t="s">
        <v>41</v>
      </c>
      <c r="O234" s="55"/>
      <c r="P234" s="152">
        <f t="shared" si="51"/>
        <v>0</v>
      </c>
      <c r="Q234" s="152">
        <v>0</v>
      </c>
      <c r="R234" s="152">
        <f t="shared" si="52"/>
        <v>0</v>
      </c>
      <c r="S234" s="152">
        <v>0</v>
      </c>
      <c r="T234" s="153">
        <f t="shared" si="5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4" t="s">
        <v>206</v>
      </c>
      <c r="AT234" s="154" t="s">
        <v>140</v>
      </c>
      <c r="AU234" s="154" t="s">
        <v>145</v>
      </c>
      <c r="AY234" s="14" t="s">
        <v>138</v>
      </c>
      <c r="BE234" s="155">
        <f t="shared" si="54"/>
        <v>0</v>
      </c>
      <c r="BF234" s="155">
        <f t="shared" si="55"/>
        <v>0</v>
      </c>
      <c r="BG234" s="155">
        <f t="shared" si="56"/>
        <v>0</v>
      </c>
      <c r="BH234" s="155">
        <f t="shared" si="57"/>
        <v>0</v>
      </c>
      <c r="BI234" s="155">
        <f t="shared" si="58"/>
        <v>0</v>
      </c>
      <c r="BJ234" s="14" t="s">
        <v>145</v>
      </c>
      <c r="BK234" s="155">
        <f t="shared" si="59"/>
        <v>0</v>
      </c>
      <c r="BL234" s="14" t="s">
        <v>206</v>
      </c>
      <c r="BM234" s="154" t="s">
        <v>511</v>
      </c>
    </row>
    <row r="235" spans="1:65" s="2" customFormat="1" ht="24.2" customHeight="1">
      <c r="A235" s="29"/>
      <c r="B235" s="141"/>
      <c r="C235" s="156" t="s">
        <v>512</v>
      </c>
      <c r="D235" s="156" t="s">
        <v>189</v>
      </c>
      <c r="E235" s="157" t="s">
        <v>513</v>
      </c>
      <c r="F235" s="158" t="s">
        <v>514</v>
      </c>
      <c r="G235" s="159" t="s">
        <v>143</v>
      </c>
      <c r="H235" s="160">
        <v>34.271999999999998</v>
      </c>
      <c r="I235" s="161"/>
      <c r="J235" s="162">
        <f t="shared" si="50"/>
        <v>0</v>
      </c>
      <c r="K235" s="163"/>
      <c r="L235" s="164"/>
      <c r="M235" s="165" t="s">
        <v>1</v>
      </c>
      <c r="N235" s="166" t="s">
        <v>41</v>
      </c>
      <c r="O235" s="55"/>
      <c r="P235" s="152">
        <f t="shared" si="51"/>
        <v>0</v>
      </c>
      <c r="Q235" s="152">
        <v>1.65E-3</v>
      </c>
      <c r="R235" s="152">
        <f t="shared" si="52"/>
        <v>5.6548799999999996E-2</v>
      </c>
      <c r="S235" s="152">
        <v>0</v>
      </c>
      <c r="T235" s="153">
        <f t="shared" si="5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4" t="s">
        <v>273</v>
      </c>
      <c r="AT235" s="154" t="s">
        <v>189</v>
      </c>
      <c r="AU235" s="154" t="s">
        <v>145</v>
      </c>
      <c r="AY235" s="14" t="s">
        <v>138</v>
      </c>
      <c r="BE235" s="155">
        <f t="shared" si="54"/>
        <v>0</v>
      </c>
      <c r="BF235" s="155">
        <f t="shared" si="55"/>
        <v>0</v>
      </c>
      <c r="BG235" s="155">
        <f t="shared" si="56"/>
        <v>0</v>
      </c>
      <c r="BH235" s="155">
        <f t="shared" si="57"/>
        <v>0</v>
      </c>
      <c r="BI235" s="155">
        <f t="shared" si="58"/>
        <v>0</v>
      </c>
      <c r="BJ235" s="14" t="s">
        <v>145</v>
      </c>
      <c r="BK235" s="155">
        <f t="shared" si="59"/>
        <v>0</v>
      </c>
      <c r="BL235" s="14" t="s">
        <v>206</v>
      </c>
      <c r="BM235" s="154" t="s">
        <v>515</v>
      </c>
    </row>
    <row r="236" spans="1:65" s="2" customFormat="1" ht="24.2" customHeight="1">
      <c r="A236" s="29"/>
      <c r="B236" s="141"/>
      <c r="C236" s="142" t="s">
        <v>516</v>
      </c>
      <c r="D236" s="142" t="s">
        <v>140</v>
      </c>
      <c r="E236" s="143" t="s">
        <v>517</v>
      </c>
      <c r="F236" s="144" t="s">
        <v>518</v>
      </c>
      <c r="G236" s="145" t="s">
        <v>482</v>
      </c>
      <c r="H236" s="167"/>
      <c r="I236" s="147"/>
      <c r="J236" s="148">
        <f t="shared" si="50"/>
        <v>0</v>
      </c>
      <c r="K236" s="149"/>
      <c r="L236" s="30"/>
      <c r="M236" s="150" t="s">
        <v>1</v>
      </c>
      <c r="N236" s="151" t="s">
        <v>41</v>
      </c>
      <c r="O236" s="55"/>
      <c r="P236" s="152">
        <f t="shared" si="51"/>
        <v>0</v>
      </c>
      <c r="Q236" s="152">
        <v>0</v>
      </c>
      <c r="R236" s="152">
        <f t="shared" si="52"/>
        <v>0</v>
      </c>
      <c r="S236" s="152">
        <v>0</v>
      </c>
      <c r="T236" s="153">
        <f t="shared" si="5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4" t="s">
        <v>206</v>
      </c>
      <c r="AT236" s="154" t="s">
        <v>140</v>
      </c>
      <c r="AU236" s="154" t="s">
        <v>145</v>
      </c>
      <c r="AY236" s="14" t="s">
        <v>138</v>
      </c>
      <c r="BE236" s="155">
        <f t="shared" si="54"/>
        <v>0</v>
      </c>
      <c r="BF236" s="155">
        <f t="shared" si="55"/>
        <v>0</v>
      </c>
      <c r="BG236" s="155">
        <f t="shared" si="56"/>
        <v>0</v>
      </c>
      <c r="BH236" s="155">
        <f t="shared" si="57"/>
        <v>0</v>
      </c>
      <c r="BI236" s="155">
        <f t="shared" si="58"/>
        <v>0</v>
      </c>
      <c r="BJ236" s="14" t="s">
        <v>145</v>
      </c>
      <c r="BK236" s="155">
        <f t="shared" si="59"/>
        <v>0</v>
      </c>
      <c r="BL236" s="14" t="s">
        <v>206</v>
      </c>
      <c r="BM236" s="154" t="s">
        <v>519</v>
      </c>
    </row>
    <row r="237" spans="1:65" s="12" customFormat="1" ht="22.9" customHeight="1">
      <c r="B237" s="128"/>
      <c r="D237" s="129" t="s">
        <v>74</v>
      </c>
      <c r="E237" s="139" t="s">
        <v>520</v>
      </c>
      <c r="F237" s="139" t="s">
        <v>521</v>
      </c>
      <c r="I237" s="131"/>
      <c r="J237" s="140">
        <f>BK237</f>
        <v>0</v>
      </c>
      <c r="L237" s="128"/>
      <c r="M237" s="133"/>
      <c r="N237" s="134"/>
      <c r="O237" s="134"/>
      <c r="P237" s="135">
        <f>SUM(P238:P240)</f>
        <v>0</v>
      </c>
      <c r="Q237" s="134"/>
      <c r="R237" s="135">
        <f>SUM(R238:R240)</f>
        <v>0.8121520000000001</v>
      </c>
      <c r="S237" s="134"/>
      <c r="T237" s="136">
        <f>SUM(T238:T240)</f>
        <v>0</v>
      </c>
      <c r="AR237" s="129" t="s">
        <v>145</v>
      </c>
      <c r="AT237" s="137" t="s">
        <v>74</v>
      </c>
      <c r="AU237" s="137" t="s">
        <v>83</v>
      </c>
      <c r="AY237" s="129" t="s">
        <v>138</v>
      </c>
      <c r="BK237" s="138">
        <f>SUM(BK238:BK240)</f>
        <v>0</v>
      </c>
    </row>
    <row r="238" spans="1:65" s="2" customFormat="1" ht="37.9" customHeight="1">
      <c r="A238" s="29"/>
      <c r="B238" s="141"/>
      <c r="C238" s="142" t="s">
        <v>522</v>
      </c>
      <c r="D238" s="142" t="s">
        <v>140</v>
      </c>
      <c r="E238" s="143" t="s">
        <v>523</v>
      </c>
      <c r="F238" s="144" t="s">
        <v>524</v>
      </c>
      <c r="G238" s="145" t="s">
        <v>143</v>
      </c>
      <c r="H238" s="146">
        <v>4.08</v>
      </c>
      <c r="I238" s="147"/>
      <c r="J238" s="148">
        <f>ROUND(I238*H238,2)</f>
        <v>0</v>
      </c>
      <c r="K238" s="149"/>
      <c r="L238" s="30"/>
      <c r="M238" s="150" t="s">
        <v>1</v>
      </c>
      <c r="N238" s="151" t="s">
        <v>41</v>
      </c>
      <c r="O238" s="55"/>
      <c r="P238" s="152">
        <f>O238*H238</f>
        <v>0</v>
      </c>
      <c r="Q238" s="152">
        <v>1.3270000000000001E-2</v>
      </c>
      <c r="R238" s="152">
        <f>Q238*H238</f>
        <v>5.4141600000000005E-2</v>
      </c>
      <c r="S238" s="152">
        <v>0</v>
      </c>
      <c r="T238" s="153">
        <f>S238*H238</f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4" t="s">
        <v>206</v>
      </c>
      <c r="AT238" s="154" t="s">
        <v>140</v>
      </c>
      <c r="AU238" s="154" t="s">
        <v>145</v>
      </c>
      <c r="AY238" s="14" t="s">
        <v>138</v>
      </c>
      <c r="BE238" s="155">
        <f>IF(N238="základná",J238,0)</f>
        <v>0</v>
      </c>
      <c r="BF238" s="155">
        <f>IF(N238="znížená",J238,0)</f>
        <v>0</v>
      </c>
      <c r="BG238" s="155">
        <f>IF(N238="zákl. prenesená",J238,0)</f>
        <v>0</v>
      </c>
      <c r="BH238" s="155">
        <f>IF(N238="zníž. prenesená",J238,0)</f>
        <v>0</v>
      </c>
      <c r="BI238" s="155">
        <f>IF(N238="nulová",J238,0)</f>
        <v>0</v>
      </c>
      <c r="BJ238" s="14" t="s">
        <v>145</v>
      </c>
      <c r="BK238" s="155">
        <f>ROUND(I238*H238,2)</f>
        <v>0</v>
      </c>
      <c r="BL238" s="14" t="s">
        <v>206</v>
      </c>
      <c r="BM238" s="154" t="s">
        <v>525</v>
      </c>
    </row>
    <row r="239" spans="1:65" s="2" customFormat="1" ht="37.9" customHeight="1">
      <c r="A239" s="29"/>
      <c r="B239" s="141"/>
      <c r="C239" s="142" t="s">
        <v>526</v>
      </c>
      <c r="D239" s="142" t="s">
        <v>140</v>
      </c>
      <c r="E239" s="143" t="s">
        <v>527</v>
      </c>
      <c r="F239" s="144" t="s">
        <v>528</v>
      </c>
      <c r="G239" s="145" t="s">
        <v>143</v>
      </c>
      <c r="H239" s="146">
        <v>88.76</v>
      </c>
      <c r="I239" s="147"/>
      <c r="J239" s="148">
        <f>ROUND(I239*H239,2)</f>
        <v>0</v>
      </c>
      <c r="K239" s="149"/>
      <c r="L239" s="30"/>
      <c r="M239" s="150" t="s">
        <v>1</v>
      </c>
      <c r="N239" s="151" t="s">
        <v>41</v>
      </c>
      <c r="O239" s="55"/>
      <c r="P239" s="152">
        <f>O239*H239</f>
        <v>0</v>
      </c>
      <c r="Q239" s="152">
        <v>8.5400000000000007E-3</v>
      </c>
      <c r="R239" s="152">
        <f>Q239*H239</f>
        <v>0.75801040000000008</v>
      </c>
      <c r="S239" s="152">
        <v>0</v>
      </c>
      <c r="T239" s="153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4" t="s">
        <v>206</v>
      </c>
      <c r="AT239" s="154" t="s">
        <v>140</v>
      </c>
      <c r="AU239" s="154" t="s">
        <v>145</v>
      </c>
      <c r="AY239" s="14" t="s">
        <v>138</v>
      </c>
      <c r="BE239" s="155">
        <f>IF(N239="základná",J239,0)</f>
        <v>0</v>
      </c>
      <c r="BF239" s="155">
        <f>IF(N239="znížená",J239,0)</f>
        <v>0</v>
      </c>
      <c r="BG239" s="155">
        <f>IF(N239="zákl. prenesená",J239,0)</f>
        <v>0</v>
      </c>
      <c r="BH239" s="155">
        <f>IF(N239="zníž. prenesená",J239,0)</f>
        <v>0</v>
      </c>
      <c r="BI239" s="155">
        <f>IF(N239="nulová",J239,0)</f>
        <v>0</v>
      </c>
      <c r="BJ239" s="14" t="s">
        <v>145</v>
      </c>
      <c r="BK239" s="155">
        <f>ROUND(I239*H239,2)</f>
        <v>0</v>
      </c>
      <c r="BL239" s="14" t="s">
        <v>206</v>
      </c>
      <c r="BM239" s="154" t="s">
        <v>529</v>
      </c>
    </row>
    <row r="240" spans="1:65" s="2" customFormat="1" ht="14.45" customHeight="1">
      <c r="A240" s="29"/>
      <c r="B240" s="141"/>
      <c r="C240" s="142" t="s">
        <v>530</v>
      </c>
      <c r="D240" s="142" t="s">
        <v>140</v>
      </c>
      <c r="E240" s="143" t="s">
        <v>531</v>
      </c>
      <c r="F240" s="144" t="s">
        <v>532</v>
      </c>
      <c r="G240" s="145" t="s">
        <v>482</v>
      </c>
      <c r="H240" s="167"/>
      <c r="I240" s="147"/>
      <c r="J240" s="148">
        <f>ROUND(I240*H240,2)</f>
        <v>0</v>
      </c>
      <c r="K240" s="149"/>
      <c r="L240" s="30"/>
      <c r="M240" s="150" t="s">
        <v>1</v>
      </c>
      <c r="N240" s="151" t="s">
        <v>41</v>
      </c>
      <c r="O240" s="55"/>
      <c r="P240" s="152">
        <f>O240*H240</f>
        <v>0</v>
      </c>
      <c r="Q240" s="152">
        <v>0</v>
      </c>
      <c r="R240" s="152">
        <f>Q240*H240</f>
        <v>0</v>
      </c>
      <c r="S240" s="152">
        <v>0</v>
      </c>
      <c r="T240" s="153">
        <f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4" t="s">
        <v>206</v>
      </c>
      <c r="AT240" s="154" t="s">
        <v>140</v>
      </c>
      <c r="AU240" s="154" t="s">
        <v>145</v>
      </c>
      <c r="AY240" s="14" t="s">
        <v>138</v>
      </c>
      <c r="BE240" s="155">
        <f>IF(N240="základná",J240,0)</f>
        <v>0</v>
      </c>
      <c r="BF240" s="155">
        <f>IF(N240="znížená",J240,0)</f>
        <v>0</v>
      </c>
      <c r="BG240" s="155">
        <f>IF(N240="zákl. prenesená",J240,0)</f>
        <v>0</v>
      </c>
      <c r="BH240" s="155">
        <f>IF(N240="zníž. prenesená",J240,0)</f>
        <v>0</v>
      </c>
      <c r="BI240" s="155">
        <f>IF(N240="nulová",J240,0)</f>
        <v>0</v>
      </c>
      <c r="BJ240" s="14" t="s">
        <v>145</v>
      </c>
      <c r="BK240" s="155">
        <f>ROUND(I240*H240,2)</f>
        <v>0</v>
      </c>
      <c r="BL240" s="14" t="s">
        <v>206</v>
      </c>
      <c r="BM240" s="154" t="s">
        <v>533</v>
      </c>
    </row>
    <row r="241" spans="1:65" s="12" customFormat="1" ht="22.9" customHeight="1">
      <c r="B241" s="128"/>
      <c r="D241" s="129" t="s">
        <v>74</v>
      </c>
      <c r="E241" s="139" t="s">
        <v>534</v>
      </c>
      <c r="F241" s="139" t="s">
        <v>535</v>
      </c>
      <c r="I241" s="131"/>
      <c r="J241" s="140">
        <f>BK241</f>
        <v>0</v>
      </c>
      <c r="L241" s="128"/>
      <c r="M241" s="133"/>
      <c r="N241" s="134"/>
      <c r="O241" s="134"/>
      <c r="P241" s="135">
        <f>SUM(P242:P250)</f>
        <v>0</v>
      </c>
      <c r="Q241" s="134"/>
      <c r="R241" s="135">
        <f>SUM(R242:R250)</f>
        <v>5.9296000000000001E-2</v>
      </c>
      <c r="S241" s="134"/>
      <c r="T241" s="136">
        <f>SUM(T242:T250)</f>
        <v>0</v>
      </c>
      <c r="AR241" s="129" t="s">
        <v>145</v>
      </c>
      <c r="AT241" s="137" t="s">
        <v>74</v>
      </c>
      <c r="AU241" s="137" t="s">
        <v>83</v>
      </c>
      <c r="AY241" s="129" t="s">
        <v>138</v>
      </c>
      <c r="BK241" s="138">
        <f>SUM(BK242:BK250)</f>
        <v>0</v>
      </c>
    </row>
    <row r="242" spans="1:65" s="2" customFormat="1" ht="24.2" customHeight="1">
      <c r="A242" s="29"/>
      <c r="B242" s="141"/>
      <c r="C242" s="142" t="s">
        <v>536</v>
      </c>
      <c r="D242" s="142" t="s">
        <v>140</v>
      </c>
      <c r="E242" s="143" t="s">
        <v>537</v>
      </c>
      <c r="F242" s="144" t="s">
        <v>538</v>
      </c>
      <c r="G242" s="145" t="s">
        <v>237</v>
      </c>
      <c r="H242" s="146">
        <v>1</v>
      </c>
      <c r="I242" s="147"/>
      <c r="J242" s="148">
        <f t="shared" ref="J242:J250" si="60">ROUND(I242*H242,2)</f>
        <v>0</v>
      </c>
      <c r="K242" s="149"/>
      <c r="L242" s="30"/>
      <c r="M242" s="150" t="s">
        <v>1</v>
      </c>
      <c r="N242" s="151" t="s">
        <v>41</v>
      </c>
      <c r="O242" s="55"/>
      <c r="P242" s="152">
        <f t="shared" ref="P242:P250" si="61">O242*H242</f>
        <v>0</v>
      </c>
      <c r="Q242" s="152">
        <v>0</v>
      </c>
      <c r="R242" s="152">
        <f t="shared" ref="R242:R250" si="62">Q242*H242</f>
        <v>0</v>
      </c>
      <c r="S242" s="152">
        <v>0</v>
      </c>
      <c r="T242" s="153">
        <f t="shared" ref="T242:T250" si="63">S242*H242</f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4" t="s">
        <v>206</v>
      </c>
      <c r="AT242" s="154" t="s">
        <v>140</v>
      </c>
      <c r="AU242" s="154" t="s">
        <v>145</v>
      </c>
      <c r="AY242" s="14" t="s">
        <v>138</v>
      </c>
      <c r="BE242" s="155">
        <f t="shared" ref="BE242:BE250" si="64">IF(N242="základná",J242,0)</f>
        <v>0</v>
      </c>
      <c r="BF242" s="155">
        <f t="shared" ref="BF242:BF250" si="65">IF(N242="znížená",J242,0)</f>
        <v>0</v>
      </c>
      <c r="BG242" s="155">
        <f t="shared" ref="BG242:BG250" si="66">IF(N242="zákl. prenesená",J242,0)</f>
        <v>0</v>
      </c>
      <c r="BH242" s="155">
        <f t="shared" ref="BH242:BH250" si="67">IF(N242="zníž. prenesená",J242,0)</f>
        <v>0</v>
      </c>
      <c r="BI242" s="155">
        <f t="shared" ref="BI242:BI250" si="68">IF(N242="nulová",J242,0)</f>
        <v>0</v>
      </c>
      <c r="BJ242" s="14" t="s">
        <v>145</v>
      </c>
      <c r="BK242" s="155">
        <f t="shared" ref="BK242:BK250" si="69">ROUND(I242*H242,2)</f>
        <v>0</v>
      </c>
      <c r="BL242" s="14" t="s">
        <v>206</v>
      </c>
      <c r="BM242" s="154" t="s">
        <v>539</v>
      </c>
    </row>
    <row r="243" spans="1:65" s="2" customFormat="1" ht="24.2" customHeight="1">
      <c r="A243" s="29"/>
      <c r="B243" s="141"/>
      <c r="C243" s="156" t="s">
        <v>540</v>
      </c>
      <c r="D243" s="156" t="s">
        <v>189</v>
      </c>
      <c r="E243" s="157" t="s">
        <v>541</v>
      </c>
      <c r="F243" s="158" t="s">
        <v>542</v>
      </c>
      <c r="G243" s="159" t="s">
        <v>237</v>
      </c>
      <c r="H243" s="160">
        <v>1</v>
      </c>
      <c r="I243" s="161"/>
      <c r="J243" s="162">
        <f t="shared" si="60"/>
        <v>0</v>
      </c>
      <c r="K243" s="163"/>
      <c r="L243" s="164"/>
      <c r="M243" s="165" t="s">
        <v>1</v>
      </c>
      <c r="N243" s="166" t="s">
        <v>41</v>
      </c>
      <c r="O243" s="55"/>
      <c r="P243" s="152">
        <f t="shared" si="61"/>
        <v>0</v>
      </c>
      <c r="Q243" s="152">
        <v>1E-3</v>
      </c>
      <c r="R243" s="152">
        <f t="shared" si="62"/>
        <v>1E-3</v>
      </c>
      <c r="S243" s="152">
        <v>0</v>
      </c>
      <c r="T243" s="153">
        <f t="shared" si="6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4" t="s">
        <v>273</v>
      </c>
      <c r="AT243" s="154" t="s">
        <v>189</v>
      </c>
      <c r="AU243" s="154" t="s">
        <v>145</v>
      </c>
      <c r="AY243" s="14" t="s">
        <v>138</v>
      </c>
      <c r="BE243" s="155">
        <f t="shared" si="64"/>
        <v>0</v>
      </c>
      <c r="BF243" s="155">
        <f t="shared" si="65"/>
        <v>0</v>
      </c>
      <c r="BG243" s="155">
        <f t="shared" si="66"/>
        <v>0</v>
      </c>
      <c r="BH243" s="155">
        <f t="shared" si="67"/>
        <v>0</v>
      </c>
      <c r="BI243" s="155">
        <f t="shared" si="68"/>
        <v>0</v>
      </c>
      <c r="BJ243" s="14" t="s">
        <v>145</v>
      </c>
      <c r="BK243" s="155">
        <f t="shared" si="69"/>
        <v>0</v>
      </c>
      <c r="BL243" s="14" t="s">
        <v>206</v>
      </c>
      <c r="BM243" s="154" t="s">
        <v>543</v>
      </c>
    </row>
    <row r="244" spans="1:65" s="2" customFormat="1" ht="37.9" customHeight="1">
      <c r="A244" s="29"/>
      <c r="B244" s="141"/>
      <c r="C244" s="156" t="s">
        <v>544</v>
      </c>
      <c r="D244" s="156" t="s">
        <v>189</v>
      </c>
      <c r="E244" s="157" t="s">
        <v>545</v>
      </c>
      <c r="F244" s="158" t="s">
        <v>546</v>
      </c>
      <c r="G244" s="159" t="s">
        <v>237</v>
      </c>
      <c r="H244" s="160">
        <v>1</v>
      </c>
      <c r="I244" s="161"/>
      <c r="J244" s="162">
        <f t="shared" si="60"/>
        <v>0</v>
      </c>
      <c r="K244" s="163"/>
      <c r="L244" s="164"/>
      <c r="M244" s="165" t="s">
        <v>1</v>
      </c>
      <c r="N244" s="166" t="s">
        <v>41</v>
      </c>
      <c r="O244" s="55"/>
      <c r="P244" s="152">
        <f t="shared" si="61"/>
        <v>0</v>
      </c>
      <c r="Q244" s="152">
        <v>3.7999999999999999E-2</v>
      </c>
      <c r="R244" s="152">
        <f t="shared" si="62"/>
        <v>3.7999999999999999E-2</v>
      </c>
      <c r="S244" s="152">
        <v>0</v>
      </c>
      <c r="T244" s="153">
        <f t="shared" si="6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54" t="s">
        <v>273</v>
      </c>
      <c r="AT244" s="154" t="s">
        <v>189</v>
      </c>
      <c r="AU244" s="154" t="s">
        <v>145</v>
      </c>
      <c r="AY244" s="14" t="s">
        <v>138</v>
      </c>
      <c r="BE244" s="155">
        <f t="shared" si="64"/>
        <v>0</v>
      </c>
      <c r="BF244" s="155">
        <f t="shared" si="65"/>
        <v>0</v>
      </c>
      <c r="BG244" s="155">
        <f t="shared" si="66"/>
        <v>0</v>
      </c>
      <c r="BH244" s="155">
        <f t="shared" si="67"/>
        <v>0</v>
      </c>
      <c r="BI244" s="155">
        <f t="shared" si="68"/>
        <v>0</v>
      </c>
      <c r="BJ244" s="14" t="s">
        <v>145</v>
      </c>
      <c r="BK244" s="155">
        <f t="shared" si="69"/>
        <v>0</v>
      </c>
      <c r="BL244" s="14" t="s">
        <v>206</v>
      </c>
      <c r="BM244" s="154" t="s">
        <v>547</v>
      </c>
    </row>
    <row r="245" spans="1:65" s="2" customFormat="1" ht="24.2" customHeight="1">
      <c r="A245" s="29"/>
      <c r="B245" s="141"/>
      <c r="C245" s="142" t="s">
        <v>548</v>
      </c>
      <c r="D245" s="142" t="s">
        <v>140</v>
      </c>
      <c r="E245" s="143" t="s">
        <v>549</v>
      </c>
      <c r="F245" s="144" t="s">
        <v>550</v>
      </c>
      <c r="G245" s="145" t="s">
        <v>237</v>
      </c>
      <c r="H245" s="146">
        <v>1</v>
      </c>
      <c r="I245" s="147"/>
      <c r="J245" s="148">
        <f t="shared" si="60"/>
        <v>0</v>
      </c>
      <c r="K245" s="149"/>
      <c r="L245" s="30"/>
      <c r="M245" s="150" t="s">
        <v>1</v>
      </c>
      <c r="N245" s="151" t="s">
        <v>41</v>
      </c>
      <c r="O245" s="55"/>
      <c r="P245" s="152">
        <f t="shared" si="61"/>
        <v>0</v>
      </c>
      <c r="Q245" s="152">
        <v>0</v>
      </c>
      <c r="R245" s="152">
        <f t="shared" si="62"/>
        <v>0</v>
      </c>
      <c r="S245" s="152">
        <v>0</v>
      </c>
      <c r="T245" s="153">
        <f t="shared" si="6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4" t="s">
        <v>206</v>
      </c>
      <c r="AT245" s="154" t="s">
        <v>140</v>
      </c>
      <c r="AU245" s="154" t="s">
        <v>145</v>
      </c>
      <c r="AY245" s="14" t="s">
        <v>138</v>
      </c>
      <c r="BE245" s="155">
        <f t="shared" si="64"/>
        <v>0</v>
      </c>
      <c r="BF245" s="155">
        <f t="shared" si="65"/>
        <v>0</v>
      </c>
      <c r="BG245" s="155">
        <f t="shared" si="66"/>
        <v>0</v>
      </c>
      <c r="BH245" s="155">
        <f t="shared" si="67"/>
        <v>0</v>
      </c>
      <c r="BI245" s="155">
        <f t="shared" si="68"/>
        <v>0</v>
      </c>
      <c r="BJ245" s="14" t="s">
        <v>145</v>
      </c>
      <c r="BK245" s="155">
        <f t="shared" si="69"/>
        <v>0</v>
      </c>
      <c r="BL245" s="14" t="s">
        <v>206</v>
      </c>
      <c r="BM245" s="154" t="s">
        <v>551</v>
      </c>
    </row>
    <row r="246" spans="1:65" s="2" customFormat="1" ht="24.2" customHeight="1">
      <c r="A246" s="29"/>
      <c r="B246" s="141"/>
      <c r="C246" s="156" t="s">
        <v>411</v>
      </c>
      <c r="D246" s="156" t="s">
        <v>189</v>
      </c>
      <c r="E246" s="157" t="s">
        <v>552</v>
      </c>
      <c r="F246" s="158" t="s">
        <v>553</v>
      </c>
      <c r="G246" s="159" t="s">
        <v>237</v>
      </c>
      <c r="H246" s="160">
        <v>1</v>
      </c>
      <c r="I246" s="161"/>
      <c r="J246" s="162">
        <f t="shared" si="60"/>
        <v>0</v>
      </c>
      <c r="K246" s="163"/>
      <c r="L246" s="164"/>
      <c r="M246" s="165" t="s">
        <v>1</v>
      </c>
      <c r="N246" s="166" t="s">
        <v>41</v>
      </c>
      <c r="O246" s="55"/>
      <c r="P246" s="152">
        <f t="shared" si="61"/>
        <v>0</v>
      </c>
      <c r="Q246" s="152">
        <v>1E-3</v>
      </c>
      <c r="R246" s="152">
        <f t="shared" si="62"/>
        <v>1E-3</v>
      </c>
      <c r="S246" s="152">
        <v>0</v>
      </c>
      <c r="T246" s="153">
        <f t="shared" si="6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54" t="s">
        <v>273</v>
      </c>
      <c r="AT246" s="154" t="s">
        <v>189</v>
      </c>
      <c r="AU246" s="154" t="s">
        <v>145</v>
      </c>
      <c r="AY246" s="14" t="s">
        <v>138</v>
      </c>
      <c r="BE246" s="155">
        <f t="shared" si="64"/>
        <v>0</v>
      </c>
      <c r="BF246" s="155">
        <f t="shared" si="65"/>
        <v>0</v>
      </c>
      <c r="BG246" s="155">
        <f t="shared" si="66"/>
        <v>0</v>
      </c>
      <c r="BH246" s="155">
        <f t="shared" si="67"/>
        <v>0</v>
      </c>
      <c r="BI246" s="155">
        <f t="shared" si="68"/>
        <v>0</v>
      </c>
      <c r="BJ246" s="14" t="s">
        <v>145</v>
      </c>
      <c r="BK246" s="155">
        <f t="shared" si="69"/>
        <v>0</v>
      </c>
      <c r="BL246" s="14" t="s">
        <v>206</v>
      </c>
      <c r="BM246" s="154" t="s">
        <v>554</v>
      </c>
    </row>
    <row r="247" spans="1:65" s="2" customFormat="1" ht="24.2" customHeight="1">
      <c r="A247" s="29"/>
      <c r="B247" s="141"/>
      <c r="C247" s="142" t="s">
        <v>555</v>
      </c>
      <c r="D247" s="142" t="s">
        <v>140</v>
      </c>
      <c r="E247" s="143" t="s">
        <v>556</v>
      </c>
      <c r="F247" s="144" t="s">
        <v>557</v>
      </c>
      <c r="G247" s="145" t="s">
        <v>237</v>
      </c>
      <c r="H247" s="146">
        <v>8</v>
      </c>
      <c r="I247" s="147"/>
      <c r="J247" s="148">
        <f t="shared" si="60"/>
        <v>0</v>
      </c>
      <c r="K247" s="149"/>
      <c r="L247" s="30"/>
      <c r="M247" s="150" t="s">
        <v>1</v>
      </c>
      <c r="N247" s="151" t="s">
        <v>41</v>
      </c>
      <c r="O247" s="55"/>
      <c r="P247" s="152">
        <f t="shared" si="61"/>
        <v>0</v>
      </c>
      <c r="Q247" s="152">
        <v>2.5999999999999998E-4</v>
      </c>
      <c r="R247" s="152">
        <f t="shared" si="62"/>
        <v>2.0799999999999998E-3</v>
      </c>
      <c r="S247" s="152">
        <v>0</v>
      </c>
      <c r="T247" s="153">
        <f t="shared" si="63"/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4" t="s">
        <v>206</v>
      </c>
      <c r="AT247" s="154" t="s">
        <v>140</v>
      </c>
      <c r="AU247" s="154" t="s">
        <v>145</v>
      </c>
      <c r="AY247" s="14" t="s">
        <v>138</v>
      </c>
      <c r="BE247" s="155">
        <f t="shared" si="64"/>
        <v>0</v>
      </c>
      <c r="BF247" s="155">
        <f t="shared" si="65"/>
        <v>0</v>
      </c>
      <c r="BG247" s="155">
        <f t="shared" si="66"/>
        <v>0</v>
      </c>
      <c r="BH247" s="155">
        <f t="shared" si="67"/>
        <v>0</v>
      </c>
      <c r="BI247" s="155">
        <f t="shared" si="68"/>
        <v>0</v>
      </c>
      <c r="BJ247" s="14" t="s">
        <v>145</v>
      </c>
      <c r="BK247" s="155">
        <f t="shared" si="69"/>
        <v>0</v>
      </c>
      <c r="BL247" s="14" t="s">
        <v>206</v>
      </c>
      <c r="BM247" s="154" t="s">
        <v>558</v>
      </c>
    </row>
    <row r="248" spans="1:65" s="2" customFormat="1" ht="37.9" customHeight="1">
      <c r="A248" s="29"/>
      <c r="B248" s="141"/>
      <c r="C248" s="156" t="s">
        <v>559</v>
      </c>
      <c r="D248" s="156" t="s">
        <v>189</v>
      </c>
      <c r="E248" s="157" t="s">
        <v>560</v>
      </c>
      <c r="F248" s="158" t="s">
        <v>561</v>
      </c>
      <c r="G248" s="159" t="s">
        <v>153</v>
      </c>
      <c r="H248" s="160">
        <v>14.4</v>
      </c>
      <c r="I248" s="161"/>
      <c r="J248" s="162">
        <f t="shared" si="60"/>
        <v>0</v>
      </c>
      <c r="K248" s="163"/>
      <c r="L248" s="164"/>
      <c r="M248" s="165" t="s">
        <v>1</v>
      </c>
      <c r="N248" s="166" t="s">
        <v>41</v>
      </c>
      <c r="O248" s="55"/>
      <c r="P248" s="152">
        <f t="shared" si="61"/>
        <v>0</v>
      </c>
      <c r="Q248" s="152">
        <v>1.14E-3</v>
      </c>
      <c r="R248" s="152">
        <f t="shared" si="62"/>
        <v>1.6416E-2</v>
      </c>
      <c r="S248" s="152">
        <v>0</v>
      </c>
      <c r="T248" s="153">
        <f t="shared" si="63"/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54" t="s">
        <v>273</v>
      </c>
      <c r="AT248" s="154" t="s">
        <v>189</v>
      </c>
      <c r="AU248" s="154" t="s">
        <v>145</v>
      </c>
      <c r="AY248" s="14" t="s">
        <v>138</v>
      </c>
      <c r="BE248" s="155">
        <f t="shared" si="64"/>
        <v>0</v>
      </c>
      <c r="BF248" s="155">
        <f t="shared" si="65"/>
        <v>0</v>
      </c>
      <c r="BG248" s="155">
        <f t="shared" si="66"/>
        <v>0</v>
      </c>
      <c r="BH248" s="155">
        <f t="shared" si="67"/>
        <v>0</v>
      </c>
      <c r="BI248" s="155">
        <f t="shared" si="68"/>
        <v>0</v>
      </c>
      <c r="BJ248" s="14" t="s">
        <v>145</v>
      </c>
      <c r="BK248" s="155">
        <f t="shared" si="69"/>
        <v>0</v>
      </c>
      <c r="BL248" s="14" t="s">
        <v>206</v>
      </c>
      <c r="BM248" s="154" t="s">
        <v>562</v>
      </c>
    </row>
    <row r="249" spans="1:65" s="2" customFormat="1" ht="24.2" customHeight="1">
      <c r="A249" s="29"/>
      <c r="B249" s="141"/>
      <c r="C249" s="156" t="s">
        <v>563</v>
      </c>
      <c r="D249" s="156" t="s">
        <v>189</v>
      </c>
      <c r="E249" s="157" t="s">
        <v>564</v>
      </c>
      <c r="F249" s="158" t="s">
        <v>565</v>
      </c>
      <c r="G249" s="159" t="s">
        <v>237</v>
      </c>
      <c r="H249" s="160">
        <v>8</v>
      </c>
      <c r="I249" s="161"/>
      <c r="J249" s="162">
        <f t="shared" si="60"/>
        <v>0</v>
      </c>
      <c r="K249" s="163"/>
      <c r="L249" s="164"/>
      <c r="M249" s="165" t="s">
        <v>1</v>
      </c>
      <c r="N249" s="166" t="s">
        <v>41</v>
      </c>
      <c r="O249" s="55"/>
      <c r="P249" s="152">
        <f t="shared" si="61"/>
        <v>0</v>
      </c>
      <c r="Q249" s="152">
        <v>1E-4</v>
      </c>
      <c r="R249" s="152">
        <f t="shared" si="62"/>
        <v>8.0000000000000004E-4</v>
      </c>
      <c r="S249" s="152">
        <v>0</v>
      </c>
      <c r="T249" s="153">
        <f t="shared" si="63"/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4" t="s">
        <v>273</v>
      </c>
      <c r="AT249" s="154" t="s">
        <v>189</v>
      </c>
      <c r="AU249" s="154" t="s">
        <v>145</v>
      </c>
      <c r="AY249" s="14" t="s">
        <v>138</v>
      </c>
      <c r="BE249" s="155">
        <f t="shared" si="64"/>
        <v>0</v>
      </c>
      <c r="BF249" s="155">
        <f t="shared" si="65"/>
        <v>0</v>
      </c>
      <c r="BG249" s="155">
        <f t="shared" si="66"/>
        <v>0</v>
      </c>
      <c r="BH249" s="155">
        <f t="shared" si="67"/>
        <v>0</v>
      </c>
      <c r="BI249" s="155">
        <f t="shared" si="68"/>
        <v>0</v>
      </c>
      <c r="BJ249" s="14" t="s">
        <v>145</v>
      </c>
      <c r="BK249" s="155">
        <f t="shared" si="69"/>
        <v>0</v>
      </c>
      <c r="BL249" s="14" t="s">
        <v>206</v>
      </c>
      <c r="BM249" s="154" t="s">
        <v>566</v>
      </c>
    </row>
    <row r="250" spans="1:65" s="2" customFormat="1" ht="24.2" customHeight="1">
      <c r="A250" s="29"/>
      <c r="B250" s="141"/>
      <c r="C250" s="142" t="s">
        <v>567</v>
      </c>
      <c r="D250" s="142" t="s">
        <v>140</v>
      </c>
      <c r="E250" s="143" t="s">
        <v>568</v>
      </c>
      <c r="F250" s="144" t="s">
        <v>569</v>
      </c>
      <c r="G250" s="145" t="s">
        <v>482</v>
      </c>
      <c r="H250" s="167"/>
      <c r="I250" s="147"/>
      <c r="J250" s="148">
        <f t="shared" si="60"/>
        <v>0</v>
      </c>
      <c r="K250" s="149"/>
      <c r="L250" s="30"/>
      <c r="M250" s="150" t="s">
        <v>1</v>
      </c>
      <c r="N250" s="151" t="s">
        <v>41</v>
      </c>
      <c r="O250" s="55"/>
      <c r="P250" s="152">
        <f t="shared" si="61"/>
        <v>0</v>
      </c>
      <c r="Q250" s="152">
        <v>0</v>
      </c>
      <c r="R250" s="152">
        <f t="shared" si="62"/>
        <v>0</v>
      </c>
      <c r="S250" s="152">
        <v>0</v>
      </c>
      <c r="T250" s="153">
        <f t="shared" si="63"/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4" t="s">
        <v>206</v>
      </c>
      <c r="AT250" s="154" t="s">
        <v>140</v>
      </c>
      <c r="AU250" s="154" t="s">
        <v>145</v>
      </c>
      <c r="AY250" s="14" t="s">
        <v>138</v>
      </c>
      <c r="BE250" s="155">
        <f t="shared" si="64"/>
        <v>0</v>
      </c>
      <c r="BF250" s="155">
        <f t="shared" si="65"/>
        <v>0</v>
      </c>
      <c r="BG250" s="155">
        <f t="shared" si="66"/>
        <v>0</v>
      </c>
      <c r="BH250" s="155">
        <f t="shared" si="67"/>
        <v>0</v>
      </c>
      <c r="BI250" s="155">
        <f t="shared" si="68"/>
        <v>0</v>
      </c>
      <c r="BJ250" s="14" t="s">
        <v>145</v>
      </c>
      <c r="BK250" s="155">
        <f t="shared" si="69"/>
        <v>0</v>
      </c>
      <c r="BL250" s="14" t="s">
        <v>206</v>
      </c>
      <c r="BM250" s="154" t="s">
        <v>570</v>
      </c>
    </row>
    <row r="251" spans="1:65" s="12" customFormat="1" ht="22.9" customHeight="1">
      <c r="B251" s="128"/>
      <c r="D251" s="129" t="s">
        <v>74</v>
      </c>
      <c r="E251" s="139" t="s">
        <v>571</v>
      </c>
      <c r="F251" s="139" t="s">
        <v>572</v>
      </c>
      <c r="I251" s="131"/>
      <c r="J251" s="140">
        <f>BK251</f>
        <v>0</v>
      </c>
      <c r="L251" s="128"/>
      <c r="M251" s="133"/>
      <c r="N251" s="134"/>
      <c r="O251" s="134"/>
      <c r="P251" s="135">
        <f>SUM(P252:P255)</f>
        <v>0</v>
      </c>
      <c r="Q251" s="134"/>
      <c r="R251" s="135">
        <f>SUM(R252:R255)</f>
        <v>0.1171092</v>
      </c>
      <c r="S251" s="134"/>
      <c r="T251" s="136">
        <f>SUM(T252:T255)</f>
        <v>0</v>
      </c>
      <c r="AR251" s="129" t="s">
        <v>145</v>
      </c>
      <c r="AT251" s="137" t="s">
        <v>74</v>
      </c>
      <c r="AU251" s="137" t="s">
        <v>83</v>
      </c>
      <c r="AY251" s="129" t="s">
        <v>138</v>
      </c>
      <c r="BK251" s="138">
        <f>SUM(BK252:BK255)</f>
        <v>0</v>
      </c>
    </row>
    <row r="252" spans="1:65" s="2" customFormat="1" ht="24.2" customHeight="1">
      <c r="A252" s="29"/>
      <c r="B252" s="141"/>
      <c r="C252" s="142" t="s">
        <v>573</v>
      </c>
      <c r="D252" s="142" t="s">
        <v>140</v>
      </c>
      <c r="E252" s="143" t="s">
        <v>574</v>
      </c>
      <c r="F252" s="144" t="s">
        <v>575</v>
      </c>
      <c r="G252" s="145" t="s">
        <v>576</v>
      </c>
      <c r="H252" s="146">
        <v>128.584</v>
      </c>
      <c r="I252" s="147"/>
      <c r="J252" s="148">
        <f>ROUND(I252*H252,2)</f>
        <v>0</v>
      </c>
      <c r="K252" s="149"/>
      <c r="L252" s="30"/>
      <c r="M252" s="150" t="s">
        <v>1</v>
      </c>
      <c r="N252" s="151" t="s">
        <v>41</v>
      </c>
      <c r="O252" s="55"/>
      <c r="P252" s="152">
        <f>O252*H252</f>
        <v>0</v>
      </c>
      <c r="Q252" s="152">
        <v>5.0000000000000002E-5</v>
      </c>
      <c r="R252" s="152">
        <f>Q252*H252</f>
        <v>6.4292000000000004E-3</v>
      </c>
      <c r="S252" s="152">
        <v>0</v>
      </c>
      <c r="T252" s="153">
        <f>S252*H252</f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54" t="s">
        <v>206</v>
      </c>
      <c r="AT252" s="154" t="s">
        <v>140</v>
      </c>
      <c r="AU252" s="154" t="s">
        <v>145</v>
      </c>
      <c r="AY252" s="14" t="s">
        <v>138</v>
      </c>
      <c r="BE252" s="155">
        <f>IF(N252="základná",J252,0)</f>
        <v>0</v>
      </c>
      <c r="BF252" s="155">
        <f>IF(N252="znížená",J252,0)</f>
        <v>0</v>
      </c>
      <c r="BG252" s="155">
        <f>IF(N252="zákl. prenesená",J252,0)</f>
        <v>0</v>
      </c>
      <c r="BH252" s="155">
        <f>IF(N252="zníž. prenesená",J252,0)</f>
        <v>0</v>
      </c>
      <c r="BI252" s="155">
        <f>IF(N252="nulová",J252,0)</f>
        <v>0</v>
      </c>
      <c r="BJ252" s="14" t="s">
        <v>145</v>
      </c>
      <c r="BK252" s="155">
        <f>ROUND(I252*H252,2)</f>
        <v>0</v>
      </c>
      <c r="BL252" s="14" t="s">
        <v>206</v>
      </c>
      <c r="BM252" s="154" t="s">
        <v>577</v>
      </c>
    </row>
    <row r="253" spans="1:65" s="2" customFormat="1" ht="14.45" customHeight="1">
      <c r="A253" s="29"/>
      <c r="B253" s="141"/>
      <c r="C253" s="156" t="s">
        <v>578</v>
      </c>
      <c r="D253" s="156" t="s">
        <v>189</v>
      </c>
      <c r="E253" s="157" t="s">
        <v>579</v>
      </c>
      <c r="F253" s="158" t="s">
        <v>580</v>
      </c>
      <c r="G253" s="159" t="s">
        <v>143</v>
      </c>
      <c r="H253" s="160">
        <v>4.32</v>
      </c>
      <c r="I253" s="161"/>
      <c r="J253" s="162">
        <f>ROUND(I253*H253,2)</f>
        <v>0</v>
      </c>
      <c r="K253" s="163"/>
      <c r="L253" s="164"/>
      <c r="M253" s="165" t="s">
        <v>1</v>
      </c>
      <c r="N253" s="166" t="s">
        <v>41</v>
      </c>
      <c r="O253" s="55"/>
      <c r="P253" s="152">
        <f>O253*H253</f>
        <v>0</v>
      </c>
      <c r="Q253" s="152">
        <v>1.15E-2</v>
      </c>
      <c r="R253" s="152">
        <f>Q253*H253</f>
        <v>4.9680000000000002E-2</v>
      </c>
      <c r="S253" s="152">
        <v>0</v>
      </c>
      <c r="T253" s="153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4" t="s">
        <v>273</v>
      </c>
      <c r="AT253" s="154" t="s">
        <v>189</v>
      </c>
      <c r="AU253" s="154" t="s">
        <v>145</v>
      </c>
      <c r="AY253" s="14" t="s">
        <v>138</v>
      </c>
      <c r="BE253" s="155">
        <f>IF(N253="základná",J253,0)</f>
        <v>0</v>
      </c>
      <c r="BF253" s="155">
        <f>IF(N253="znížená",J253,0)</f>
        <v>0</v>
      </c>
      <c r="BG253" s="155">
        <f>IF(N253="zákl. prenesená",J253,0)</f>
        <v>0</v>
      </c>
      <c r="BH253" s="155">
        <f>IF(N253="zníž. prenesená",J253,0)</f>
        <v>0</v>
      </c>
      <c r="BI253" s="155">
        <f>IF(N253="nulová",J253,0)</f>
        <v>0</v>
      </c>
      <c r="BJ253" s="14" t="s">
        <v>145</v>
      </c>
      <c r="BK253" s="155">
        <f>ROUND(I253*H253,2)</f>
        <v>0</v>
      </c>
      <c r="BL253" s="14" t="s">
        <v>206</v>
      </c>
      <c r="BM253" s="154" t="s">
        <v>581</v>
      </c>
    </row>
    <row r="254" spans="1:65" s="2" customFormat="1" ht="24.2" customHeight="1">
      <c r="A254" s="29"/>
      <c r="B254" s="141"/>
      <c r="C254" s="156" t="s">
        <v>582</v>
      </c>
      <c r="D254" s="156" t="s">
        <v>189</v>
      </c>
      <c r="E254" s="157" t="s">
        <v>583</v>
      </c>
      <c r="F254" s="158" t="s">
        <v>584</v>
      </c>
      <c r="G254" s="159" t="s">
        <v>182</v>
      </c>
      <c r="H254" s="160">
        <v>6.0999999999999999E-2</v>
      </c>
      <c r="I254" s="161"/>
      <c r="J254" s="162">
        <f>ROUND(I254*H254,2)</f>
        <v>0</v>
      </c>
      <c r="K254" s="163"/>
      <c r="L254" s="164"/>
      <c r="M254" s="165" t="s">
        <v>1</v>
      </c>
      <c r="N254" s="166" t="s">
        <v>41</v>
      </c>
      <c r="O254" s="55"/>
      <c r="P254" s="152">
        <f>O254*H254</f>
        <v>0</v>
      </c>
      <c r="Q254" s="152">
        <v>1</v>
      </c>
      <c r="R254" s="152">
        <f>Q254*H254</f>
        <v>6.0999999999999999E-2</v>
      </c>
      <c r="S254" s="152">
        <v>0</v>
      </c>
      <c r="T254" s="153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4" t="s">
        <v>273</v>
      </c>
      <c r="AT254" s="154" t="s">
        <v>189</v>
      </c>
      <c r="AU254" s="154" t="s">
        <v>145</v>
      </c>
      <c r="AY254" s="14" t="s">
        <v>138</v>
      </c>
      <c r="BE254" s="155">
        <f>IF(N254="základná",J254,0)</f>
        <v>0</v>
      </c>
      <c r="BF254" s="155">
        <f>IF(N254="znížená",J254,0)</f>
        <v>0</v>
      </c>
      <c r="BG254" s="155">
        <f>IF(N254="zákl. prenesená",J254,0)</f>
        <v>0</v>
      </c>
      <c r="BH254" s="155">
        <f>IF(N254="zníž. prenesená",J254,0)</f>
        <v>0</v>
      </c>
      <c r="BI254" s="155">
        <f>IF(N254="nulová",J254,0)</f>
        <v>0</v>
      </c>
      <c r="BJ254" s="14" t="s">
        <v>145</v>
      </c>
      <c r="BK254" s="155">
        <f>ROUND(I254*H254,2)</f>
        <v>0</v>
      </c>
      <c r="BL254" s="14" t="s">
        <v>206</v>
      </c>
      <c r="BM254" s="154" t="s">
        <v>585</v>
      </c>
    </row>
    <row r="255" spans="1:65" s="2" customFormat="1" ht="24.2" customHeight="1">
      <c r="A255" s="29"/>
      <c r="B255" s="141"/>
      <c r="C255" s="142" t="s">
        <v>586</v>
      </c>
      <c r="D255" s="142" t="s">
        <v>140</v>
      </c>
      <c r="E255" s="143" t="s">
        <v>587</v>
      </c>
      <c r="F255" s="144" t="s">
        <v>588</v>
      </c>
      <c r="G255" s="145" t="s">
        <v>482</v>
      </c>
      <c r="H255" s="167"/>
      <c r="I255" s="147"/>
      <c r="J255" s="148">
        <f>ROUND(I255*H255,2)</f>
        <v>0</v>
      </c>
      <c r="K255" s="149"/>
      <c r="L255" s="30"/>
      <c r="M255" s="150" t="s">
        <v>1</v>
      </c>
      <c r="N255" s="151" t="s">
        <v>41</v>
      </c>
      <c r="O255" s="55"/>
      <c r="P255" s="152">
        <f>O255*H255</f>
        <v>0</v>
      </c>
      <c r="Q255" s="152">
        <v>0</v>
      </c>
      <c r="R255" s="152">
        <f>Q255*H255</f>
        <v>0</v>
      </c>
      <c r="S255" s="152">
        <v>0</v>
      </c>
      <c r="T255" s="153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4" t="s">
        <v>206</v>
      </c>
      <c r="AT255" s="154" t="s">
        <v>140</v>
      </c>
      <c r="AU255" s="154" t="s">
        <v>145</v>
      </c>
      <c r="AY255" s="14" t="s">
        <v>138</v>
      </c>
      <c r="BE255" s="155">
        <f>IF(N255="základná",J255,0)</f>
        <v>0</v>
      </c>
      <c r="BF255" s="155">
        <f>IF(N255="znížená",J255,0)</f>
        <v>0</v>
      </c>
      <c r="BG255" s="155">
        <f>IF(N255="zákl. prenesená",J255,0)</f>
        <v>0</v>
      </c>
      <c r="BH255" s="155">
        <f>IF(N255="zníž. prenesená",J255,0)</f>
        <v>0</v>
      </c>
      <c r="BI255" s="155">
        <f>IF(N255="nulová",J255,0)</f>
        <v>0</v>
      </c>
      <c r="BJ255" s="14" t="s">
        <v>145</v>
      </c>
      <c r="BK255" s="155">
        <f>ROUND(I255*H255,2)</f>
        <v>0</v>
      </c>
      <c r="BL255" s="14" t="s">
        <v>206</v>
      </c>
      <c r="BM255" s="154" t="s">
        <v>589</v>
      </c>
    </row>
    <row r="256" spans="1:65" s="12" customFormat="1" ht="22.9" customHeight="1">
      <c r="B256" s="128"/>
      <c r="D256" s="129" t="s">
        <v>74</v>
      </c>
      <c r="E256" s="139" t="s">
        <v>590</v>
      </c>
      <c r="F256" s="139" t="s">
        <v>591</v>
      </c>
      <c r="I256" s="131"/>
      <c r="J256" s="140">
        <f>BK256</f>
        <v>0</v>
      </c>
      <c r="L256" s="128"/>
      <c r="M256" s="133"/>
      <c r="N256" s="134"/>
      <c r="O256" s="134"/>
      <c r="P256" s="135">
        <f>SUM(P257:P259)</f>
        <v>0</v>
      </c>
      <c r="Q256" s="134"/>
      <c r="R256" s="135">
        <f>SUM(R257:R259)</f>
        <v>0.44345460000000003</v>
      </c>
      <c r="S256" s="134"/>
      <c r="T256" s="136">
        <f>SUM(T257:T259)</f>
        <v>0</v>
      </c>
      <c r="AR256" s="129" t="s">
        <v>145</v>
      </c>
      <c r="AT256" s="137" t="s">
        <v>74</v>
      </c>
      <c r="AU256" s="137" t="s">
        <v>83</v>
      </c>
      <c r="AY256" s="129" t="s">
        <v>138</v>
      </c>
      <c r="BK256" s="138">
        <f>SUM(BK257:BK259)</f>
        <v>0</v>
      </c>
    </row>
    <row r="257" spans="1:65" s="2" customFormat="1" ht="37.9" customHeight="1">
      <c r="A257" s="29"/>
      <c r="B257" s="141"/>
      <c r="C257" s="142" t="s">
        <v>592</v>
      </c>
      <c r="D257" s="142" t="s">
        <v>140</v>
      </c>
      <c r="E257" s="143" t="s">
        <v>593</v>
      </c>
      <c r="F257" s="144" t="s">
        <v>594</v>
      </c>
      <c r="G257" s="145" t="s">
        <v>143</v>
      </c>
      <c r="H257" s="146">
        <v>15.98</v>
      </c>
      <c r="I257" s="147"/>
      <c r="J257" s="148">
        <f>ROUND(I257*H257,2)</f>
        <v>0</v>
      </c>
      <c r="K257" s="149"/>
      <c r="L257" s="30"/>
      <c r="M257" s="150" t="s">
        <v>1</v>
      </c>
      <c r="N257" s="151" t="s">
        <v>41</v>
      </c>
      <c r="O257" s="55"/>
      <c r="P257" s="152">
        <f>O257*H257</f>
        <v>0</v>
      </c>
      <c r="Q257" s="152">
        <v>3.2699999999999999E-3</v>
      </c>
      <c r="R257" s="152">
        <f>Q257*H257</f>
        <v>5.2254599999999998E-2</v>
      </c>
      <c r="S257" s="152">
        <v>0</v>
      </c>
      <c r="T257" s="153">
        <f>S257*H257</f>
        <v>0</v>
      </c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R257" s="154" t="s">
        <v>206</v>
      </c>
      <c r="AT257" s="154" t="s">
        <v>140</v>
      </c>
      <c r="AU257" s="154" t="s">
        <v>145</v>
      </c>
      <c r="AY257" s="14" t="s">
        <v>138</v>
      </c>
      <c r="BE257" s="155">
        <f>IF(N257="základná",J257,0)</f>
        <v>0</v>
      </c>
      <c r="BF257" s="155">
        <f>IF(N257="znížená",J257,0)</f>
        <v>0</v>
      </c>
      <c r="BG257" s="155">
        <f>IF(N257="zákl. prenesená",J257,0)</f>
        <v>0</v>
      </c>
      <c r="BH257" s="155">
        <f>IF(N257="zníž. prenesená",J257,0)</f>
        <v>0</v>
      </c>
      <c r="BI257" s="155">
        <f>IF(N257="nulová",J257,0)</f>
        <v>0</v>
      </c>
      <c r="BJ257" s="14" t="s">
        <v>145</v>
      </c>
      <c r="BK257" s="155">
        <f>ROUND(I257*H257,2)</f>
        <v>0</v>
      </c>
      <c r="BL257" s="14" t="s">
        <v>206</v>
      </c>
      <c r="BM257" s="154" t="s">
        <v>595</v>
      </c>
    </row>
    <row r="258" spans="1:65" s="2" customFormat="1" ht="14.45" customHeight="1">
      <c r="A258" s="29"/>
      <c r="B258" s="141"/>
      <c r="C258" s="156" t="s">
        <v>596</v>
      </c>
      <c r="D258" s="156" t="s">
        <v>189</v>
      </c>
      <c r="E258" s="157" t="s">
        <v>597</v>
      </c>
      <c r="F258" s="158" t="s">
        <v>598</v>
      </c>
      <c r="G258" s="159" t="s">
        <v>143</v>
      </c>
      <c r="H258" s="160">
        <v>16.3</v>
      </c>
      <c r="I258" s="161"/>
      <c r="J258" s="162">
        <f>ROUND(I258*H258,2)</f>
        <v>0</v>
      </c>
      <c r="K258" s="163"/>
      <c r="L258" s="164"/>
      <c r="M258" s="165" t="s">
        <v>1</v>
      </c>
      <c r="N258" s="166" t="s">
        <v>41</v>
      </c>
      <c r="O258" s="55"/>
      <c r="P258" s="152">
        <f>O258*H258</f>
        <v>0</v>
      </c>
      <c r="Q258" s="152">
        <v>2.4E-2</v>
      </c>
      <c r="R258" s="152">
        <f>Q258*H258</f>
        <v>0.39120000000000005</v>
      </c>
      <c r="S258" s="152">
        <v>0</v>
      </c>
      <c r="T258" s="153">
        <f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54" t="s">
        <v>273</v>
      </c>
      <c r="AT258" s="154" t="s">
        <v>189</v>
      </c>
      <c r="AU258" s="154" t="s">
        <v>145</v>
      </c>
      <c r="AY258" s="14" t="s">
        <v>138</v>
      </c>
      <c r="BE258" s="155">
        <f>IF(N258="základná",J258,0)</f>
        <v>0</v>
      </c>
      <c r="BF258" s="155">
        <f>IF(N258="znížená",J258,0)</f>
        <v>0</v>
      </c>
      <c r="BG258" s="155">
        <f>IF(N258="zákl. prenesená",J258,0)</f>
        <v>0</v>
      </c>
      <c r="BH258" s="155">
        <f>IF(N258="zníž. prenesená",J258,0)</f>
        <v>0</v>
      </c>
      <c r="BI258" s="155">
        <f>IF(N258="nulová",J258,0)</f>
        <v>0</v>
      </c>
      <c r="BJ258" s="14" t="s">
        <v>145</v>
      </c>
      <c r="BK258" s="155">
        <f>ROUND(I258*H258,2)</f>
        <v>0</v>
      </c>
      <c r="BL258" s="14" t="s">
        <v>206</v>
      </c>
      <c r="BM258" s="154" t="s">
        <v>599</v>
      </c>
    </row>
    <row r="259" spans="1:65" s="2" customFormat="1" ht="24.2" customHeight="1">
      <c r="A259" s="29"/>
      <c r="B259" s="141"/>
      <c r="C259" s="142" t="s">
        <v>600</v>
      </c>
      <c r="D259" s="142" t="s">
        <v>140</v>
      </c>
      <c r="E259" s="143" t="s">
        <v>601</v>
      </c>
      <c r="F259" s="144" t="s">
        <v>602</v>
      </c>
      <c r="G259" s="145" t="s">
        <v>482</v>
      </c>
      <c r="H259" s="167"/>
      <c r="I259" s="147"/>
      <c r="J259" s="148">
        <f>ROUND(I259*H259,2)</f>
        <v>0</v>
      </c>
      <c r="K259" s="149"/>
      <c r="L259" s="30"/>
      <c r="M259" s="150" t="s">
        <v>1</v>
      </c>
      <c r="N259" s="151" t="s">
        <v>41</v>
      </c>
      <c r="O259" s="55"/>
      <c r="P259" s="152">
        <f>O259*H259</f>
        <v>0</v>
      </c>
      <c r="Q259" s="152">
        <v>0</v>
      </c>
      <c r="R259" s="152">
        <f>Q259*H259</f>
        <v>0</v>
      </c>
      <c r="S259" s="152">
        <v>0</v>
      </c>
      <c r="T259" s="153">
        <f>S259*H259</f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54" t="s">
        <v>206</v>
      </c>
      <c r="AT259" s="154" t="s">
        <v>140</v>
      </c>
      <c r="AU259" s="154" t="s">
        <v>145</v>
      </c>
      <c r="AY259" s="14" t="s">
        <v>138</v>
      </c>
      <c r="BE259" s="155">
        <f>IF(N259="základná",J259,0)</f>
        <v>0</v>
      </c>
      <c r="BF259" s="155">
        <f>IF(N259="znížená",J259,0)</f>
        <v>0</v>
      </c>
      <c r="BG259" s="155">
        <f>IF(N259="zákl. prenesená",J259,0)</f>
        <v>0</v>
      </c>
      <c r="BH259" s="155">
        <f>IF(N259="zníž. prenesená",J259,0)</f>
        <v>0</v>
      </c>
      <c r="BI259" s="155">
        <f>IF(N259="nulová",J259,0)</f>
        <v>0</v>
      </c>
      <c r="BJ259" s="14" t="s">
        <v>145</v>
      </c>
      <c r="BK259" s="155">
        <f>ROUND(I259*H259,2)</f>
        <v>0</v>
      </c>
      <c r="BL259" s="14" t="s">
        <v>206</v>
      </c>
      <c r="BM259" s="154" t="s">
        <v>603</v>
      </c>
    </row>
    <row r="260" spans="1:65" s="12" customFormat="1" ht="22.9" customHeight="1">
      <c r="B260" s="128"/>
      <c r="D260" s="129" t="s">
        <v>74</v>
      </c>
      <c r="E260" s="139" t="s">
        <v>604</v>
      </c>
      <c r="F260" s="139" t="s">
        <v>605</v>
      </c>
      <c r="I260" s="131"/>
      <c r="J260" s="140">
        <f>BK260</f>
        <v>0</v>
      </c>
      <c r="L260" s="128"/>
      <c r="M260" s="133"/>
      <c r="N260" s="134"/>
      <c r="O260" s="134"/>
      <c r="P260" s="135">
        <f>SUM(P261:P263)</f>
        <v>0</v>
      </c>
      <c r="Q260" s="134"/>
      <c r="R260" s="135">
        <f>SUM(R261:R263)</f>
        <v>3.3826510000000001</v>
      </c>
      <c r="S260" s="134"/>
      <c r="T260" s="136">
        <f>SUM(T261:T263)</f>
        <v>0</v>
      </c>
      <c r="AR260" s="129" t="s">
        <v>145</v>
      </c>
      <c r="AT260" s="137" t="s">
        <v>74</v>
      </c>
      <c r="AU260" s="137" t="s">
        <v>83</v>
      </c>
      <c r="AY260" s="129" t="s">
        <v>138</v>
      </c>
      <c r="BK260" s="138">
        <f>SUM(BK261:BK263)</f>
        <v>0</v>
      </c>
    </row>
    <row r="261" spans="1:65" s="2" customFormat="1" ht="24.2" customHeight="1">
      <c r="A261" s="29"/>
      <c r="B261" s="141"/>
      <c r="C261" s="142" t="s">
        <v>606</v>
      </c>
      <c r="D261" s="142" t="s">
        <v>140</v>
      </c>
      <c r="E261" s="143" t="s">
        <v>607</v>
      </c>
      <c r="F261" s="144" t="s">
        <v>608</v>
      </c>
      <c r="G261" s="145" t="s">
        <v>143</v>
      </c>
      <c r="H261" s="146">
        <v>88.76</v>
      </c>
      <c r="I261" s="147"/>
      <c r="J261" s="148">
        <f>ROUND(I261*H261,2)</f>
        <v>0</v>
      </c>
      <c r="K261" s="149"/>
      <c r="L261" s="30"/>
      <c r="M261" s="150" t="s">
        <v>1</v>
      </c>
      <c r="N261" s="151" t="s">
        <v>41</v>
      </c>
      <c r="O261" s="55"/>
      <c r="P261" s="152">
        <f>O261*H261</f>
        <v>0</v>
      </c>
      <c r="Q261" s="152">
        <v>0</v>
      </c>
      <c r="R261" s="152">
        <f>Q261*H261</f>
        <v>0</v>
      </c>
      <c r="S261" s="152">
        <v>0</v>
      </c>
      <c r="T261" s="153">
        <f>S261*H261</f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54" t="s">
        <v>206</v>
      </c>
      <c r="AT261" s="154" t="s">
        <v>140</v>
      </c>
      <c r="AU261" s="154" t="s">
        <v>145</v>
      </c>
      <c r="AY261" s="14" t="s">
        <v>138</v>
      </c>
      <c r="BE261" s="155">
        <f>IF(N261="základná",J261,0)</f>
        <v>0</v>
      </c>
      <c r="BF261" s="155">
        <f>IF(N261="znížená",J261,0)</f>
        <v>0</v>
      </c>
      <c r="BG261" s="155">
        <f>IF(N261="zákl. prenesená",J261,0)</f>
        <v>0</v>
      </c>
      <c r="BH261" s="155">
        <f>IF(N261="zníž. prenesená",J261,0)</f>
        <v>0</v>
      </c>
      <c r="BI261" s="155">
        <f>IF(N261="nulová",J261,0)</f>
        <v>0</v>
      </c>
      <c r="BJ261" s="14" t="s">
        <v>145</v>
      </c>
      <c r="BK261" s="155">
        <f>ROUND(I261*H261,2)</f>
        <v>0</v>
      </c>
      <c r="BL261" s="14" t="s">
        <v>206</v>
      </c>
      <c r="BM261" s="154" t="s">
        <v>609</v>
      </c>
    </row>
    <row r="262" spans="1:65" s="2" customFormat="1" ht="14.45" customHeight="1">
      <c r="A262" s="29"/>
      <c r="B262" s="141"/>
      <c r="C262" s="156" t="s">
        <v>610</v>
      </c>
      <c r="D262" s="156" t="s">
        <v>189</v>
      </c>
      <c r="E262" s="157" t="s">
        <v>611</v>
      </c>
      <c r="F262" s="158" t="s">
        <v>612</v>
      </c>
      <c r="G262" s="159" t="s">
        <v>143</v>
      </c>
      <c r="H262" s="160">
        <v>91.423000000000002</v>
      </c>
      <c r="I262" s="161"/>
      <c r="J262" s="162">
        <f>ROUND(I262*H262,2)</f>
        <v>0</v>
      </c>
      <c r="K262" s="163"/>
      <c r="L262" s="164"/>
      <c r="M262" s="165" t="s">
        <v>1</v>
      </c>
      <c r="N262" s="166" t="s">
        <v>41</v>
      </c>
      <c r="O262" s="55"/>
      <c r="P262" s="152">
        <f>O262*H262</f>
        <v>0</v>
      </c>
      <c r="Q262" s="152">
        <v>3.6999999999999998E-2</v>
      </c>
      <c r="R262" s="152">
        <f>Q262*H262</f>
        <v>3.3826510000000001</v>
      </c>
      <c r="S262" s="152">
        <v>0</v>
      </c>
      <c r="T262" s="153">
        <f>S262*H262</f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54" t="s">
        <v>273</v>
      </c>
      <c r="AT262" s="154" t="s">
        <v>189</v>
      </c>
      <c r="AU262" s="154" t="s">
        <v>145</v>
      </c>
      <c r="AY262" s="14" t="s">
        <v>138</v>
      </c>
      <c r="BE262" s="155">
        <f>IF(N262="základná",J262,0)</f>
        <v>0</v>
      </c>
      <c r="BF262" s="155">
        <f>IF(N262="znížená",J262,0)</f>
        <v>0</v>
      </c>
      <c r="BG262" s="155">
        <f>IF(N262="zákl. prenesená",J262,0)</f>
        <v>0</v>
      </c>
      <c r="BH262" s="155">
        <f>IF(N262="zníž. prenesená",J262,0)</f>
        <v>0</v>
      </c>
      <c r="BI262" s="155">
        <f>IF(N262="nulová",J262,0)</f>
        <v>0</v>
      </c>
      <c r="BJ262" s="14" t="s">
        <v>145</v>
      </c>
      <c r="BK262" s="155">
        <f>ROUND(I262*H262,2)</f>
        <v>0</v>
      </c>
      <c r="BL262" s="14" t="s">
        <v>206</v>
      </c>
      <c r="BM262" s="154" t="s">
        <v>613</v>
      </c>
    </row>
    <row r="263" spans="1:65" s="2" customFormat="1" ht="24.2" customHeight="1">
      <c r="A263" s="29"/>
      <c r="B263" s="141"/>
      <c r="C263" s="142" t="s">
        <v>614</v>
      </c>
      <c r="D263" s="142" t="s">
        <v>140</v>
      </c>
      <c r="E263" s="143" t="s">
        <v>615</v>
      </c>
      <c r="F263" s="144" t="s">
        <v>616</v>
      </c>
      <c r="G263" s="145" t="s">
        <v>482</v>
      </c>
      <c r="H263" s="167"/>
      <c r="I263" s="147"/>
      <c r="J263" s="148">
        <f>ROUND(I263*H263,2)</f>
        <v>0</v>
      </c>
      <c r="K263" s="149"/>
      <c r="L263" s="30"/>
      <c r="M263" s="150" t="s">
        <v>1</v>
      </c>
      <c r="N263" s="151" t="s">
        <v>41</v>
      </c>
      <c r="O263" s="55"/>
      <c r="P263" s="152">
        <f>O263*H263</f>
        <v>0</v>
      </c>
      <c r="Q263" s="152">
        <v>0</v>
      </c>
      <c r="R263" s="152">
        <f>Q263*H263</f>
        <v>0</v>
      </c>
      <c r="S263" s="152">
        <v>0</v>
      </c>
      <c r="T263" s="153">
        <f>S263*H263</f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54" t="s">
        <v>206</v>
      </c>
      <c r="AT263" s="154" t="s">
        <v>140</v>
      </c>
      <c r="AU263" s="154" t="s">
        <v>145</v>
      </c>
      <c r="AY263" s="14" t="s">
        <v>138</v>
      </c>
      <c r="BE263" s="155">
        <f>IF(N263="základná",J263,0)</f>
        <v>0</v>
      </c>
      <c r="BF263" s="155">
        <f>IF(N263="znížená",J263,0)</f>
        <v>0</v>
      </c>
      <c r="BG263" s="155">
        <f>IF(N263="zákl. prenesená",J263,0)</f>
        <v>0</v>
      </c>
      <c r="BH263" s="155">
        <f>IF(N263="zníž. prenesená",J263,0)</f>
        <v>0</v>
      </c>
      <c r="BI263" s="155">
        <f>IF(N263="nulová",J263,0)</f>
        <v>0</v>
      </c>
      <c r="BJ263" s="14" t="s">
        <v>145</v>
      </c>
      <c r="BK263" s="155">
        <f>ROUND(I263*H263,2)</f>
        <v>0</v>
      </c>
      <c r="BL263" s="14" t="s">
        <v>206</v>
      </c>
      <c r="BM263" s="154" t="s">
        <v>617</v>
      </c>
    </row>
    <row r="264" spans="1:65" s="12" customFormat="1" ht="22.9" customHeight="1">
      <c r="B264" s="128"/>
      <c r="D264" s="129" t="s">
        <v>74</v>
      </c>
      <c r="E264" s="139" t="s">
        <v>618</v>
      </c>
      <c r="F264" s="139" t="s">
        <v>619</v>
      </c>
      <c r="I264" s="131"/>
      <c r="J264" s="140">
        <f>BK264</f>
        <v>0</v>
      </c>
      <c r="L264" s="128"/>
      <c r="M264" s="133"/>
      <c r="N264" s="134"/>
      <c r="O264" s="134"/>
      <c r="P264" s="135">
        <f>SUM(P265:P266)</f>
        <v>0</v>
      </c>
      <c r="Q264" s="134"/>
      <c r="R264" s="135">
        <f>SUM(R265:R266)</f>
        <v>1.1760000000000001E-4</v>
      </c>
      <c r="S264" s="134"/>
      <c r="T264" s="136">
        <f>SUM(T265:T266)</f>
        <v>0</v>
      </c>
      <c r="AR264" s="129" t="s">
        <v>145</v>
      </c>
      <c r="AT264" s="137" t="s">
        <v>74</v>
      </c>
      <c r="AU264" s="137" t="s">
        <v>83</v>
      </c>
      <c r="AY264" s="129" t="s">
        <v>138</v>
      </c>
      <c r="BK264" s="138">
        <f>SUM(BK265:BK266)</f>
        <v>0</v>
      </c>
    </row>
    <row r="265" spans="1:65" s="2" customFormat="1" ht="24.2" customHeight="1">
      <c r="A265" s="29"/>
      <c r="B265" s="141"/>
      <c r="C265" s="142" t="s">
        <v>620</v>
      </c>
      <c r="D265" s="142" t="s">
        <v>140</v>
      </c>
      <c r="E265" s="143" t="s">
        <v>621</v>
      </c>
      <c r="F265" s="144" t="s">
        <v>622</v>
      </c>
      <c r="G265" s="145" t="s">
        <v>143</v>
      </c>
      <c r="H265" s="146">
        <v>0.49</v>
      </c>
      <c r="I265" s="147"/>
      <c r="J265" s="148">
        <f>ROUND(I265*H265,2)</f>
        <v>0</v>
      </c>
      <c r="K265" s="149"/>
      <c r="L265" s="30"/>
      <c r="M265" s="150" t="s">
        <v>1</v>
      </c>
      <c r="N265" s="151" t="s">
        <v>41</v>
      </c>
      <c r="O265" s="55"/>
      <c r="P265" s="152">
        <f>O265*H265</f>
        <v>0</v>
      </c>
      <c r="Q265" s="152">
        <v>1.6000000000000001E-4</v>
      </c>
      <c r="R265" s="152">
        <f>Q265*H265</f>
        <v>7.8400000000000008E-5</v>
      </c>
      <c r="S265" s="152">
        <v>0</v>
      </c>
      <c r="T265" s="153">
        <f>S265*H265</f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54" t="s">
        <v>206</v>
      </c>
      <c r="AT265" s="154" t="s">
        <v>140</v>
      </c>
      <c r="AU265" s="154" t="s">
        <v>145</v>
      </c>
      <c r="AY265" s="14" t="s">
        <v>138</v>
      </c>
      <c r="BE265" s="155">
        <f>IF(N265="základná",J265,0)</f>
        <v>0</v>
      </c>
      <c r="BF265" s="155">
        <f>IF(N265="znížená",J265,0)</f>
        <v>0</v>
      </c>
      <c r="BG265" s="155">
        <f>IF(N265="zákl. prenesená",J265,0)</f>
        <v>0</v>
      </c>
      <c r="BH265" s="155">
        <f>IF(N265="zníž. prenesená",J265,0)</f>
        <v>0</v>
      </c>
      <c r="BI265" s="155">
        <f>IF(N265="nulová",J265,0)</f>
        <v>0</v>
      </c>
      <c r="BJ265" s="14" t="s">
        <v>145</v>
      </c>
      <c r="BK265" s="155">
        <f>ROUND(I265*H265,2)</f>
        <v>0</v>
      </c>
      <c r="BL265" s="14" t="s">
        <v>206</v>
      </c>
      <c r="BM265" s="154" t="s">
        <v>623</v>
      </c>
    </row>
    <row r="266" spans="1:65" s="2" customFormat="1" ht="24.2" customHeight="1">
      <c r="A266" s="29"/>
      <c r="B266" s="141"/>
      <c r="C266" s="142" t="s">
        <v>624</v>
      </c>
      <c r="D266" s="142" t="s">
        <v>140</v>
      </c>
      <c r="E266" s="143" t="s">
        <v>625</v>
      </c>
      <c r="F266" s="144" t="s">
        <v>626</v>
      </c>
      <c r="G266" s="145" t="s">
        <v>143</v>
      </c>
      <c r="H266" s="146">
        <v>0.49</v>
      </c>
      <c r="I266" s="147"/>
      <c r="J266" s="148">
        <f>ROUND(I266*H266,2)</f>
        <v>0</v>
      </c>
      <c r="K266" s="149"/>
      <c r="L266" s="30"/>
      <c r="M266" s="150" t="s">
        <v>1</v>
      </c>
      <c r="N266" s="151" t="s">
        <v>41</v>
      </c>
      <c r="O266" s="55"/>
      <c r="P266" s="152">
        <f>O266*H266</f>
        <v>0</v>
      </c>
      <c r="Q266" s="152">
        <v>8.0000000000000007E-5</v>
      </c>
      <c r="R266" s="152">
        <f>Q266*H266</f>
        <v>3.9200000000000004E-5</v>
      </c>
      <c r="S266" s="152">
        <v>0</v>
      </c>
      <c r="T266" s="153">
        <f>S266*H266</f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54" t="s">
        <v>206</v>
      </c>
      <c r="AT266" s="154" t="s">
        <v>140</v>
      </c>
      <c r="AU266" s="154" t="s">
        <v>145</v>
      </c>
      <c r="AY266" s="14" t="s">
        <v>138</v>
      </c>
      <c r="BE266" s="155">
        <f>IF(N266="základná",J266,0)</f>
        <v>0</v>
      </c>
      <c r="BF266" s="155">
        <f>IF(N266="znížená",J266,0)</f>
        <v>0</v>
      </c>
      <c r="BG266" s="155">
        <f>IF(N266="zákl. prenesená",J266,0)</f>
        <v>0</v>
      </c>
      <c r="BH266" s="155">
        <f>IF(N266="zníž. prenesená",J266,0)</f>
        <v>0</v>
      </c>
      <c r="BI266" s="155">
        <f>IF(N266="nulová",J266,0)</f>
        <v>0</v>
      </c>
      <c r="BJ266" s="14" t="s">
        <v>145</v>
      </c>
      <c r="BK266" s="155">
        <f>ROUND(I266*H266,2)</f>
        <v>0</v>
      </c>
      <c r="BL266" s="14" t="s">
        <v>206</v>
      </c>
      <c r="BM266" s="154" t="s">
        <v>627</v>
      </c>
    </row>
    <row r="267" spans="1:65" s="12" customFormat="1" ht="22.9" customHeight="1">
      <c r="B267" s="128"/>
      <c r="D267" s="129" t="s">
        <v>74</v>
      </c>
      <c r="E267" s="139" t="s">
        <v>628</v>
      </c>
      <c r="F267" s="139" t="s">
        <v>629</v>
      </c>
      <c r="I267" s="131"/>
      <c r="J267" s="140">
        <f>BK267</f>
        <v>0</v>
      </c>
      <c r="L267" s="128"/>
      <c r="M267" s="133"/>
      <c r="N267" s="134"/>
      <c r="O267" s="134"/>
      <c r="P267" s="135">
        <f>SUM(P268:P269)</f>
        <v>0</v>
      </c>
      <c r="Q267" s="134"/>
      <c r="R267" s="135">
        <f>SUM(R268:R269)</f>
        <v>4.0927110000000003E-2</v>
      </c>
      <c r="S267" s="134"/>
      <c r="T267" s="136">
        <f>SUM(T268:T269)</f>
        <v>0</v>
      </c>
      <c r="AR267" s="129" t="s">
        <v>145</v>
      </c>
      <c r="AT267" s="137" t="s">
        <v>74</v>
      </c>
      <c r="AU267" s="137" t="s">
        <v>83</v>
      </c>
      <c r="AY267" s="129" t="s">
        <v>138</v>
      </c>
      <c r="BK267" s="138">
        <f>SUM(BK268:BK269)</f>
        <v>0</v>
      </c>
    </row>
    <row r="268" spans="1:65" s="2" customFormat="1" ht="24.2" customHeight="1">
      <c r="A268" s="29"/>
      <c r="B268" s="141"/>
      <c r="C268" s="142" t="s">
        <v>630</v>
      </c>
      <c r="D268" s="142" t="s">
        <v>140</v>
      </c>
      <c r="E268" s="143" t="s">
        <v>631</v>
      </c>
      <c r="F268" s="144" t="s">
        <v>632</v>
      </c>
      <c r="G268" s="145" t="s">
        <v>143</v>
      </c>
      <c r="H268" s="146">
        <v>194.89099999999999</v>
      </c>
      <c r="I268" s="147"/>
      <c r="J268" s="148">
        <f>ROUND(I268*H268,2)</f>
        <v>0</v>
      </c>
      <c r="K268" s="149"/>
      <c r="L268" s="30"/>
      <c r="M268" s="150" t="s">
        <v>1</v>
      </c>
      <c r="N268" s="151" t="s">
        <v>41</v>
      </c>
      <c r="O268" s="55"/>
      <c r="P268" s="152">
        <f>O268*H268</f>
        <v>0</v>
      </c>
      <c r="Q268" s="152">
        <v>1E-4</v>
      </c>
      <c r="R268" s="152">
        <f>Q268*H268</f>
        <v>1.9489099999999999E-2</v>
      </c>
      <c r="S268" s="152">
        <v>0</v>
      </c>
      <c r="T268" s="153">
        <f>S268*H268</f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54" t="s">
        <v>206</v>
      </c>
      <c r="AT268" s="154" t="s">
        <v>140</v>
      </c>
      <c r="AU268" s="154" t="s">
        <v>145</v>
      </c>
      <c r="AY268" s="14" t="s">
        <v>138</v>
      </c>
      <c r="BE268" s="155">
        <f>IF(N268="základná",J268,0)</f>
        <v>0</v>
      </c>
      <c r="BF268" s="155">
        <f>IF(N268="znížená",J268,0)</f>
        <v>0</v>
      </c>
      <c r="BG268" s="155">
        <f>IF(N268="zákl. prenesená",J268,0)</f>
        <v>0</v>
      </c>
      <c r="BH268" s="155">
        <f>IF(N268="zníž. prenesená",J268,0)</f>
        <v>0</v>
      </c>
      <c r="BI268" s="155">
        <f>IF(N268="nulová",J268,0)</f>
        <v>0</v>
      </c>
      <c r="BJ268" s="14" t="s">
        <v>145</v>
      </c>
      <c r="BK268" s="155">
        <f>ROUND(I268*H268,2)</f>
        <v>0</v>
      </c>
      <c r="BL268" s="14" t="s">
        <v>206</v>
      </c>
      <c r="BM268" s="154" t="s">
        <v>633</v>
      </c>
    </row>
    <row r="269" spans="1:65" s="2" customFormat="1" ht="14.45" customHeight="1">
      <c r="A269" s="29"/>
      <c r="B269" s="141"/>
      <c r="C269" s="142" t="s">
        <v>634</v>
      </c>
      <c r="D269" s="142" t="s">
        <v>140</v>
      </c>
      <c r="E269" s="143" t="s">
        <v>635</v>
      </c>
      <c r="F269" s="144" t="s">
        <v>636</v>
      </c>
      <c r="G269" s="145" t="s">
        <v>143</v>
      </c>
      <c r="H269" s="146">
        <v>194.89099999999999</v>
      </c>
      <c r="I269" s="147"/>
      <c r="J269" s="148">
        <f>ROUND(I269*H269,2)</f>
        <v>0</v>
      </c>
      <c r="K269" s="149"/>
      <c r="L269" s="30"/>
      <c r="M269" s="168" t="s">
        <v>1</v>
      </c>
      <c r="N269" s="169" t="s">
        <v>41</v>
      </c>
      <c r="O269" s="170"/>
      <c r="P269" s="171">
        <f>O269*H269</f>
        <v>0</v>
      </c>
      <c r="Q269" s="171">
        <v>1.1E-4</v>
      </c>
      <c r="R269" s="171">
        <f>Q269*H269</f>
        <v>2.143801E-2</v>
      </c>
      <c r="S269" s="171">
        <v>0</v>
      </c>
      <c r="T269" s="172">
        <f>S269*H269</f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54" t="s">
        <v>206</v>
      </c>
      <c r="AT269" s="154" t="s">
        <v>140</v>
      </c>
      <c r="AU269" s="154" t="s">
        <v>145</v>
      </c>
      <c r="AY269" s="14" t="s">
        <v>138</v>
      </c>
      <c r="BE269" s="155">
        <f>IF(N269="základná",J269,0)</f>
        <v>0</v>
      </c>
      <c r="BF269" s="155">
        <f>IF(N269="znížená",J269,0)</f>
        <v>0</v>
      </c>
      <c r="BG269" s="155">
        <f>IF(N269="zákl. prenesená",J269,0)</f>
        <v>0</v>
      </c>
      <c r="BH269" s="155">
        <f>IF(N269="zníž. prenesená",J269,0)</f>
        <v>0</v>
      </c>
      <c r="BI269" s="155">
        <f>IF(N269="nulová",J269,0)</f>
        <v>0</v>
      </c>
      <c r="BJ269" s="14" t="s">
        <v>145</v>
      </c>
      <c r="BK269" s="155">
        <f>ROUND(I269*H269,2)</f>
        <v>0</v>
      </c>
      <c r="BL269" s="14" t="s">
        <v>206</v>
      </c>
      <c r="BM269" s="154" t="s">
        <v>637</v>
      </c>
    </row>
    <row r="270" spans="1:65" s="2" customFormat="1" ht="6.95" customHeight="1">
      <c r="A270" s="29"/>
      <c r="B270" s="44"/>
      <c r="C270" s="45"/>
      <c r="D270" s="45"/>
      <c r="E270" s="45"/>
      <c r="F270" s="45"/>
      <c r="G270" s="45"/>
      <c r="H270" s="45"/>
      <c r="I270" s="45"/>
      <c r="J270" s="45"/>
      <c r="K270" s="45"/>
      <c r="L270" s="30"/>
      <c r="M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</row>
  </sheetData>
  <autoFilter ref="C133:K269"/>
  <mergeCells count="9">
    <mergeCell ref="E87:H87"/>
    <mergeCell ref="E124:H124"/>
    <mergeCell ref="E126:H12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1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87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97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2" t="str">
        <f>'Rekapitulácia stavby'!K6</f>
        <v>STAVEBNÉ ÚPRAVY ČASTI ŠPORTOVÉHO AREÁLU KANIANKA</v>
      </c>
      <c r="F7" s="213"/>
      <c r="G7" s="213"/>
      <c r="H7" s="213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3" t="s">
        <v>638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639</v>
      </c>
      <c r="G12" s="29"/>
      <c r="H12" s="29"/>
      <c r="I12" s="24" t="s">
        <v>21</v>
      </c>
      <c r="J12" s="52" t="str">
        <f>'Rekapitulácia stavby'!AN8</f>
        <v>23. 2. 2021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OBEC KANIANKA, ULICA SNP 583/1,  972 17 KANIANKA </v>
      </c>
      <c r="F15" s="29"/>
      <c r="G15" s="29"/>
      <c r="H15" s="29"/>
      <c r="I15" s="24" t="s">
        <v>26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 t="str">
        <f>'Rekapitulácia stavby'!E14</f>
        <v>Vyplň údaj</v>
      </c>
      <c r="F18" s="195"/>
      <c r="G18" s="195"/>
      <c r="H18" s="195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640</v>
      </c>
      <c r="F21" s="29"/>
      <c r="G21" s="29"/>
      <c r="H21" s="29"/>
      <c r="I21" s="2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641</v>
      </c>
      <c r="F24" s="29"/>
      <c r="G24" s="29"/>
      <c r="H24" s="29"/>
      <c r="I24" s="24" t="s">
        <v>26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0" t="s">
        <v>1</v>
      </c>
      <c r="F27" s="200"/>
      <c r="G27" s="200"/>
      <c r="H27" s="20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35</v>
      </c>
      <c r="E30" s="29"/>
      <c r="F30" s="29"/>
      <c r="G30" s="29"/>
      <c r="H30" s="29"/>
      <c r="I30" s="29"/>
      <c r="J30" s="68">
        <f>ROUND(J128,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39</v>
      </c>
      <c r="E33" s="24" t="s">
        <v>40</v>
      </c>
      <c r="F33" s="96">
        <f>ROUND((SUM(BE128:BE171)),  2)</f>
        <v>0</v>
      </c>
      <c r="G33" s="29"/>
      <c r="H33" s="29"/>
      <c r="I33" s="97">
        <v>0.2</v>
      </c>
      <c r="J33" s="96">
        <f>ROUND(((SUM(BE128:BE171))*I33),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96">
        <f>ROUND((SUM(BF128:BF171)),  2)</f>
        <v>0</v>
      </c>
      <c r="G34" s="29"/>
      <c r="H34" s="29"/>
      <c r="I34" s="97">
        <v>0.2</v>
      </c>
      <c r="J34" s="96">
        <f>ROUND(((SUM(BF128:BF171))*I34),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96">
        <f>ROUND((SUM(BG128:BG171)),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96">
        <f>ROUND((SUM(BH128:BH171)),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96">
        <f>ROUND((SUM(BI128:BI171)),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45</v>
      </c>
      <c r="E39" s="57"/>
      <c r="F39" s="57"/>
      <c r="G39" s="100" t="s">
        <v>46</v>
      </c>
      <c r="H39" s="101" t="s">
        <v>47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4" t="s">
        <v>51</v>
      </c>
      <c r="G61" s="42" t="s">
        <v>50</v>
      </c>
      <c r="H61" s="32"/>
      <c r="I61" s="32"/>
      <c r="J61" s="10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4" t="s">
        <v>51</v>
      </c>
      <c r="G76" s="42" t="s">
        <v>50</v>
      </c>
      <c r="H76" s="32"/>
      <c r="I76" s="32"/>
      <c r="J76" s="10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2" t="str">
        <f>E7</f>
        <v>STAVEBNÉ ÚPRAVY ČASTI ŠPORTOVÉHO AREÁLU KANIANKA</v>
      </c>
      <c r="F85" s="213"/>
      <c r="G85" s="213"/>
      <c r="H85" s="21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3" t="str">
        <f>E9</f>
        <v>02 - ZDRAVOTECHNIKA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Kanianka</v>
      </c>
      <c r="G89" s="29"/>
      <c r="H89" s="29"/>
      <c r="I89" s="24" t="s">
        <v>21</v>
      </c>
      <c r="J89" s="52" t="str">
        <f>IF(J12="","",J12)</f>
        <v>23. 2. 2021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OBEC KANIANKA, ULICA SNP 583/1,  972 17 KANIANKA </v>
      </c>
      <c r="G91" s="29"/>
      <c r="H91" s="29"/>
      <c r="I91" s="24" t="s">
        <v>29</v>
      </c>
      <c r="J91" s="27" t="str">
        <f>E21</f>
        <v>INPOSTAV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Keratová, INPOSTAV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104</v>
      </c>
      <c r="D96" s="29"/>
      <c r="E96" s="29"/>
      <c r="F96" s="29"/>
      <c r="G96" s="29"/>
      <c r="H96" s="29"/>
      <c r="I96" s="29"/>
      <c r="J96" s="68">
        <f>J128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5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J129</f>
        <v>0</v>
      </c>
      <c r="L97" s="109"/>
    </row>
    <row r="98" spans="1:31" s="10" customFormat="1" ht="19.899999999999999" customHeight="1">
      <c r="B98" s="113"/>
      <c r="D98" s="114" t="s">
        <v>111</v>
      </c>
      <c r="E98" s="115"/>
      <c r="F98" s="115"/>
      <c r="G98" s="115"/>
      <c r="H98" s="115"/>
      <c r="I98" s="115"/>
      <c r="J98" s="116">
        <f>J130</f>
        <v>0</v>
      </c>
      <c r="L98" s="113"/>
    </row>
    <row r="99" spans="1:31" s="10" customFormat="1" ht="19.899999999999999" customHeight="1">
      <c r="B99" s="113"/>
      <c r="D99" s="114" t="s">
        <v>112</v>
      </c>
      <c r="E99" s="115"/>
      <c r="F99" s="115"/>
      <c r="G99" s="115"/>
      <c r="H99" s="115"/>
      <c r="I99" s="115"/>
      <c r="J99" s="116">
        <f>J133</f>
        <v>0</v>
      </c>
      <c r="L99" s="113"/>
    </row>
    <row r="100" spans="1:31" s="10" customFormat="1" ht="19.899999999999999" customHeight="1">
      <c r="B100" s="113"/>
      <c r="D100" s="114" t="s">
        <v>113</v>
      </c>
      <c r="E100" s="115"/>
      <c r="F100" s="115"/>
      <c r="G100" s="115"/>
      <c r="H100" s="115"/>
      <c r="I100" s="115"/>
      <c r="J100" s="116">
        <f>J141</f>
        <v>0</v>
      </c>
      <c r="L100" s="113"/>
    </row>
    <row r="101" spans="1:31" s="9" customFormat="1" ht="24.95" customHeight="1">
      <c r="B101" s="109"/>
      <c r="D101" s="110" t="s">
        <v>114</v>
      </c>
      <c r="E101" s="111"/>
      <c r="F101" s="111"/>
      <c r="G101" s="111"/>
      <c r="H101" s="111"/>
      <c r="I101" s="111"/>
      <c r="J101" s="112">
        <f>J143</f>
        <v>0</v>
      </c>
      <c r="L101" s="109"/>
    </row>
    <row r="102" spans="1:31" s="10" customFormat="1" ht="19.899999999999999" customHeight="1">
      <c r="B102" s="113"/>
      <c r="D102" s="114" t="s">
        <v>116</v>
      </c>
      <c r="E102" s="115"/>
      <c r="F102" s="115"/>
      <c r="G102" s="115"/>
      <c r="H102" s="115"/>
      <c r="I102" s="115"/>
      <c r="J102" s="116">
        <f>J144</f>
        <v>0</v>
      </c>
      <c r="L102" s="113"/>
    </row>
    <row r="103" spans="1:31" s="10" customFormat="1" ht="19.899999999999999" customHeight="1">
      <c r="B103" s="113"/>
      <c r="D103" s="114" t="s">
        <v>642</v>
      </c>
      <c r="E103" s="115"/>
      <c r="F103" s="115"/>
      <c r="G103" s="115"/>
      <c r="H103" s="115"/>
      <c r="I103" s="115"/>
      <c r="J103" s="116">
        <f>J148</f>
        <v>0</v>
      </c>
      <c r="L103" s="113"/>
    </row>
    <row r="104" spans="1:31" s="10" customFormat="1" ht="19.899999999999999" customHeight="1">
      <c r="B104" s="113"/>
      <c r="D104" s="114" t="s">
        <v>643</v>
      </c>
      <c r="E104" s="115"/>
      <c r="F104" s="115"/>
      <c r="G104" s="115"/>
      <c r="H104" s="115"/>
      <c r="I104" s="115"/>
      <c r="J104" s="116">
        <f>J153</f>
        <v>0</v>
      </c>
      <c r="L104" s="113"/>
    </row>
    <row r="105" spans="1:31" s="10" customFormat="1" ht="19.899999999999999" customHeight="1">
      <c r="B105" s="113"/>
      <c r="D105" s="114" t="s">
        <v>644</v>
      </c>
      <c r="E105" s="115"/>
      <c r="F105" s="115"/>
      <c r="G105" s="115"/>
      <c r="H105" s="115"/>
      <c r="I105" s="115"/>
      <c r="J105" s="116">
        <f>J160</f>
        <v>0</v>
      </c>
      <c r="L105" s="113"/>
    </row>
    <row r="106" spans="1:31" s="10" customFormat="1" ht="19.899999999999999" customHeight="1">
      <c r="B106" s="113"/>
      <c r="D106" s="114" t="s">
        <v>645</v>
      </c>
      <c r="E106" s="115"/>
      <c r="F106" s="115"/>
      <c r="G106" s="115"/>
      <c r="H106" s="115"/>
      <c r="I106" s="115"/>
      <c r="J106" s="116">
        <f>J166</f>
        <v>0</v>
      </c>
      <c r="L106" s="113"/>
    </row>
    <row r="107" spans="1:31" s="9" customFormat="1" ht="24.95" customHeight="1">
      <c r="B107" s="109"/>
      <c r="D107" s="110" t="s">
        <v>646</v>
      </c>
      <c r="E107" s="111"/>
      <c r="F107" s="111"/>
      <c r="G107" s="111"/>
      <c r="H107" s="111"/>
      <c r="I107" s="111"/>
      <c r="J107" s="112">
        <f>J168</f>
        <v>0</v>
      </c>
      <c r="L107" s="109"/>
    </row>
    <row r="108" spans="1:31" s="9" customFormat="1" ht="24.95" customHeight="1">
      <c r="B108" s="109"/>
      <c r="D108" s="110" t="s">
        <v>647</v>
      </c>
      <c r="E108" s="111"/>
      <c r="F108" s="111"/>
      <c r="G108" s="111"/>
      <c r="H108" s="111"/>
      <c r="I108" s="111"/>
      <c r="J108" s="112">
        <f>J170</f>
        <v>0</v>
      </c>
      <c r="L108" s="109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45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47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124</v>
      </c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15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12" t="str">
        <f>E7</f>
        <v>STAVEBNÉ ÚPRAVY ČASTI ŠPORTOVÉHO AREÁLU KANIANKA</v>
      </c>
      <c r="F118" s="213"/>
      <c r="G118" s="213"/>
      <c r="H118" s="213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98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173" t="str">
        <f>E9</f>
        <v>02 - ZDRAVOTECHNIKA</v>
      </c>
      <c r="F120" s="214"/>
      <c r="G120" s="214"/>
      <c r="H120" s="214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19</v>
      </c>
      <c r="D122" s="29"/>
      <c r="E122" s="29"/>
      <c r="F122" s="22" t="str">
        <f>F12</f>
        <v>Kanianka</v>
      </c>
      <c r="G122" s="29"/>
      <c r="H122" s="29"/>
      <c r="I122" s="24" t="s">
        <v>21</v>
      </c>
      <c r="J122" s="52" t="str">
        <f>IF(J12="","",J12)</f>
        <v>23. 2. 2021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23</v>
      </c>
      <c r="D124" s="29"/>
      <c r="E124" s="29"/>
      <c r="F124" s="22" t="str">
        <f>E15</f>
        <v xml:space="preserve">OBEC KANIANKA, ULICA SNP 583/1,  972 17 KANIANKA </v>
      </c>
      <c r="G124" s="29"/>
      <c r="H124" s="29"/>
      <c r="I124" s="24" t="s">
        <v>29</v>
      </c>
      <c r="J124" s="27" t="str">
        <f>E21</f>
        <v>INPOSTAV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27</v>
      </c>
      <c r="D125" s="29"/>
      <c r="E125" s="29"/>
      <c r="F125" s="22" t="str">
        <f>IF(E18="","",E18)</f>
        <v>Vyplň údaj</v>
      </c>
      <c r="G125" s="29"/>
      <c r="H125" s="29"/>
      <c r="I125" s="24" t="s">
        <v>32</v>
      </c>
      <c r="J125" s="27" t="str">
        <f>E24</f>
        <v xml:space="preserve">Keratová, INPOSTAV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17"/>
      <c r="B127" s="118"/>
      <c r="C127" s="119" t="s">
        <v>125</v>
      </c>
      <c r="D127" s="120" t="s">
        <v>60</v>
      </c>
      <c r="E127" s="120" t="s">
        <v>56</v>
      </c>
      <c r="F127" s="120" t="s">
        <v>57</v>
      </c>
      <c r="G127" s="120" t="s">
        <v>126</v>
      </c>
      <c r="H127" s="120" t="s">
        <v>127</v>
      </c>
      <c r="I127" s="120" t="s">
        <v>128</v>
      </c>
      <c r="J127" s="121" t="s">
        <v>103</v>
      </c>
      <c r="K127" s="122" t="s">
        <v>129</v>
      </c>
      <c r="L127" s="123"/>
      <c r="M127" s="59" t="s">
        <v>1</v>
      </c>
      <c r="N127" s="60" t="s">
        <v>39</v>
      </c>
      <c r="O127" s="60" t="s">
        <v>130</v>
      </c>
      <c r="P127" s="60" t="s">
        <v>131</v>
      </c>
      <c r="Q127" s="60" t="s">
        <v>132</v>
      </c>
      <c r="R127" s="60" t="s">
        <v>133</v>
      </c>
      <c r="S127" s="60" t="s">
        <v>134</v>
      </c>
      <c r="T127" s="61" t="s">
        <v>135</v>
      </c>
      <c r="U127" s="117"/>
      <c r="V127" s="117"/>
      <c r="W127" s="117"/>
      <c r="X127" s="117"/>
      <c r="Y127" s="117"/>
      <c r="Z127" s="117"/>
      <c r="AA127" s="117"/>
      <c r="AB127" s="117"/>
      <c r="AC127" s="117"/>
      <c r="AD127" s="117"/>
      <c r="AE127" s="117"/>
    </row>
    <row r="128" spans="1:63" s="2" customFormat="1" ht="22.9" customHeight="1">
      <c r="A128" s="29"/>
      <c r="B128" s="30"/>
      <c r="C128" s="66" t="s">
        <v>104</v>
      </c>
      <c r="D128" s="29"/>
      <c r="E128" s="29"/>
      <c r="F128" s="29"/>
      <c r="G128" s="29"/>
      <c r="H128" s="29"/>
      <c r="I128" s="29"/>
      <c r="J128" s="124">
        <f>BK128</f>
        <v>0</v>
      </c>
      <c r="K128" s="29"/>
      <c r="L128" s="30"/>
      <c r="M128" s="62"/>
      <c r="N128" s="53"/>
      <c r="O128" s="63"/>
      <c r="P128" s="125">
        <f>P129+P143+P168+P170</f>
        <v>0</v>
      </c>
      <c r="Q128" s="63"/>
      <c r="R128" s="125">
        <f>R129+R143+R168+R170</f>
        <v>4.4937400000000002E-2</v>
      </c>
      <c r="S128" s="63"/>
      <c r="T128" s="126">
        <f>T129+T143+T168+T170</f>
        <v>2.1999999999999999E-2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74</v>
      </c>
      <c r="AU128" s="14" t="s">
        <v>105</v>
      </c>
      <c r="BK128" s="127">
        <f>BK129+BK143+BK168+BK170</f>
        <v>0</v>
      </c>
    </row>
    <row r="129" spans="1:65" s="12" customFormat="1" ht="25.9" customHeight="1">
      <c r="B129" s="128"/>
      <c r="D129" s="129" t="s">
        <v>74</v>
      </c>
      <c r="E129" s="130" t="s">
        <v>136</v>
      </c>
      <c r="F129" s="130" t="s">
        <v>137</v>
      </c>
      <c r="I129" s="131"/>
      <c r="J129" s="132">
        <f>BK129</f>
        <v>0</v>
      </c>
      <c r="L129" s="128"/>
      <c r="M129" s="133"/>
      <c r="N129" s="134"/>
      <c r="O129" s="134"/>
      <c r="P129" s="135">
        <f>P130+P133+P141</f>
        <v>0</v>
      </c>
      <c r="Q129" s="134"/>
      <c r="R129" s="135">
        <f>R130+R133+R141</f>
        <v>1.6652800000000002E-2</v>
      </c>
      <c r="S129" s="134"/>
      <c r="T129" s="136">
        <f>T130+T133+T141</f>
        <v>2.1999999999999999E-2</v>
      </c>
      <c r="AR129" s="129" t="s">
        <v>83</v>
      </c>
      <c r="AT129" s="137" t="s">
        <v>74</v>
      </c>
      <c r="AU129" s="137" t="s">
        <v>75</v>
      </c>
      <c r="AY129" s="129" t="s">
        <v>138</v>
      </c>
      <c r="BK129" s="138">
        <f>BK130+BK133+BK141</f>
        <v>0</v>
      </c>
    </row>
    <row r="130" spans="1:65" s="12" customFormat="1" ht="22.9" customHeight="1">
      <c r="B130" s="128"/>
      <c r="D130" s="129" t="s">
        <v>74</v>
      </c>
      <c r="E130" s="139" t="s">
        <v>163</v>
      </c>
      <c r="F130" s="139" t="s">
        <v>260</v>
      </c>
      <c r="I130" s="131"/>
      <c r="J130" s="140">
        <f>BK130</f>
        <v>0</v>
      </c>
      <c r="L130" s="128"/>
      <c r="M130" s="133"/>
      <c r="N130" s="134"/>
      <c r="O130" s="134"/>
      <c r="P130" s="135">
        <f>SUM(P131:P132)</f>
        <v>0</v>
      </c>
      <c r="Q130" s="134"/>
      <c r="R130" s="135">
        <f>SUM(R131:R132)</f>
        <v>1.6652800000000002E-2</v>
      </c>
      <c r="S130" s="134"/>
      <c r="T130" s="136">
        <f>SUM(T131:T132)</f>
        <v>0</v>
      </c>
      <c r="AR130" s="129" t="s">
        <v>83</v>
      </c>
      <c r="AT130" s="137" t="s">
        <v>74</v>
      </c>
      <c r="AU130" s="137" t="s">
        <v>83</v>
      </c>
      <c r="AY130" s="129" t="s">
        <v>138</v>
      </c>
      <c r="BK130" s="138">
        <f>SUM(BK131:BK132)</f>
        <v>0</v>
      </c>
    </row>
    <row r="131" spans="1:65" s="2" customFormat="1" ht="24.2" customHeight="1">
      <c r="A131" s="29"/>
      <c r="B131" s="141"/>
      <c r="C131" s="142" t="s">
        <v>83</v>
      </c>
      <c r="D131" s="142" t="s">
        <v>140</v>
      </c>
      <c r="E131" s="143" t="s">
        <v>648</v>
      </c>
      <c r="F131" s="144" t="s">
        <v>649</v>
      </c>
      <c r="G131" s="145" t="s">
        <v>237</v>
      </c>
      <c r="H131" s="146">
        <v>2</v>
      </c>
      <c r="I131" s="147"/>
      <c r="J131" s="148">
        <f>ROUND(I131*H131,2)</f>
        <v>0</v>
      </c>
      <c r="K131" s="149"/>
      <c r="L131" s="30"/>
      <c r="M131" s="150" t="s">
        <v>1</v>
      </c>
      <c r="N131" s="151" t="s">
        <v>41</v>
      </c>
      <c r="O131" s="55"/>
      <c r="P131" s="152">
        <f>O131*H131</f>
        <v>0</v>
      </c>
      <c r="Q131" s="152">
        <v>3.0400000000000002E-3</v>
      </c>
      <c r="R131" s="152">
        <f>Q131*H131</f>
        <v>6.0800000000000003E-3</v>
      </c>
      <c r="S131" s="152">
        <v>0</v>
      </c>
      <c r="T131" s="153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144</v>
      </c>
      <c r="AT131" s="154" t="s">
        <v>140</v>
      </c>
      <c r="AU131" s="154" t="s">
        <v>145</v>
      </c>
      <c r="AY131" s="14" t="s">
        <v>138</v>
      </c>
      <c r="BE131" s="155">
        <f>IF(N131="základná",J131,0)</f>
        <v>0</v>
      </c>
      <c r="BF131" s="155">
        <f>IF(N131="znížená",J131,0)</f>
        <v>0</v>
      </c>
      <c r="BG131" s="155">
        <f>IF(N131="zákl. prenesená",J131,0)</f>
        <v>0</v>
      </c>
      <c r="BH131" s="155">
        <f>IF(N131="zníž. prenesená",J131,0)</f>
        <v>0</v>
      </c>
      <c r="BI131" s="155">
        <f>IF(N131="nulová",J131,0)</f>
        <v>0</v>
      </c>
      <c r="BJ131" s="14" t="s">
        <v>145</v>
      </c>
      <c r="BK131" s="155">
        <f>ROUND(I131*H131,2)</f>
        <v>0</v>
      </c>
      <c r="BL131" s="14" t="s">
        <v>144</v>
      </c>
      <c r="BM131" s="154" t="s">
        <v>650</v>
      </c>
    </row>
    <row r="132" spans="1:65" s="2" customFormat="1" ht="24.2" customHeight="1">
      <c r="A132" s="29"/>
      <c r="B132" s="141"/>
      <c r="C132" s="142" t="s">
        <v>145</v>
      </c>
      <c r="D132" s="142" t="s">
        <v>140</v>
      </c>
      <c r="E132" s="143" t="s">
        <v>651</v>
      </c>
      <c r="F132" s="144" t="s">
        <v>652</v>
      </c>
      <c r="G132" s="145" t="s">
        <v>143</v>
      </c>
      <c r="H132" s="146">
        <v>0.14000000000000001</v>
      </c>
      <c r="I132" s="147"/>
      <c r="J132" s="148">
        <f>ROUND(I132*H132,2)</f>
        <v>0</v>
      </c>
      <c r="K132" s="149"/>
      <c r="L132" s="30"/>
      <c r="M132" s="150" t="s">
        <v>1</v>
      </c>
      <c r="N132" s="151" t="s">
        <v>41</v>
      </c>
      <c r="O132" s="55"/>
      <c r="P132" s="152">
        <f>O132*H132</f>
        <v>0</v>
      </c>
      <c r="Q132" s="152">
        <v>7.5520000000000004E-2</v>
      </c>
      <c r="R132" s="152">
        <f>Q132*H132</f>
        <v>1.0572800000000002E-2</v>
      </c>
      <c r="S132" s="152">
        <v>0</v>
      </c>
      <c r="T132" s="153">
        <f>S132*H132</f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144</v>
      </c>
      <c r="AT132" s="154" t="s">
        <v>140</v>
      </c>
      <c r="AU132" s="154" t="s">
        <v>145</v>
      </c>
      <c r="AY132" s="14" t="s">
        <v>138</v>
      </c>
      <c r="BE132" s="155">
        <f>IF(N132="základná",J132,0)</f>
        <v>0</v>
      </c>
      <c r="BF132" s="155">
        <f>IF(N132="znížená",J132,0)</f>
        <v>0</v>
      </c>
      <c r="BG132" s="155">
        <f>IF(N132="zákl. prenesená",J132,0)</f>
        <v>0</v>
      </c>
      <c r="BH132" s="155">
        <f>IF(N132="zníž. prenesená",J132,0)</f>
        <v>0</v>
      </c>
      <c r="BI132" s="155">
        <f>IF(N132="nulová",J132,0)</f>
        <v>0</v>
      </c>
      <c r="BJ132" s="14" t="s">
        <v>145</v>
      </c>
      <c r="BK132" s="155">
        <f>ROUND(I132*H132,2)</f>
        <v>0</v>
      </c>
      <c r="BL132" s="14" t="s">
        <v>144</v>
      </c>
      <c r="BM132" s="154" t="s">
        <v>653</v>
      </c>
    </row>
    <row r="133" spans="1:65" s="12" customFormat="1" ht="22.9" customHeight="1">
      <c r="B133" s="128"/>
      <c r="D133" s="129" t="s">
        <v>74</v>
      </c>
      <c r="E133" s="139" t="s">
        <v>175</v>
      </c>
      <c r="F133" s="139" t="s">
        <v>349</v>
      </c>
      <c r="I133" s="131"/>
      <c r="J133" s="140">
        <f>BK133</f>
        <v>0</v>
      </c>
      <c r="L133" s="128"/>
      <c r="M133" s="133"/>
      <c r="N133" s="134"/>
      <c r="O133" s="134"/>
      <c r="P133" s="135">
        <f>SUM(P134:P140)</f>
        <v>0</v>
      </c>
      <c r="Q133" s="134"/>
      <c r="R133" s="135">
        <f>SUM(R134:R140)</f>
        <v>0</v>
      </c>
      <c r="S133" s="134"/>
      <c r="T133" s="136">
        <f>SUM(T134:T140)</f>
        <v>2.1999999999999999E-2</v>
      </c>
      <c r="AR133" s="129" t="s">
        <v>83</v>
      </c>
      <c r="AT133" s="137" t="s">
        <v>74</v>
      </c>
      <c r="AU133" s="137" t="s">
        <v>83</v>
      </c>
      <c r="AY133" s="129" t="s">
        <v>138</v>
      </c>
      <c r="BK133" s="138">
        <f>SUM(BK134:BK140)</f>
        <v>0</v>
      </c>
    </row>
    <row r="134" spans="1:65" s="2" customFormat="1" ht="24.2" customHeight="1">
      <c r="A134" s="29"/>
      <c r="B134" s="141"/>
      <c r="C134" s="142" t="s">
        <v>150</v>
      </c>
      <c r="D134" s="142" t="s">
        <v>140</v>
      </c>
      <c r="E134" s="143" t="s">
        <v>654</v>
      </c>
      <c r="F134" s="144" t="s">
        <v>655</v>
      </c>
      <c r="G134" s="145" t="s">
        <v>237</v>
      </c>
      <c r="H134" s="146">
        <v>1</v>
      </c>
      <c r="I134" s="147"/>
      <c r="J134" s="148">
        <f t="shared" ref="J134:J140" si="0">ROUND(I134*H134,2)</f>
        <v>0</v>
      </c>
      <c r="K134" s="149"/>
      <c r="L134" s="30"/>
      <c r="M134" s="150" t="s">
        <v>1</v>
      </c>
      <c r="N134" s="151" t="s">
        <v>41</v>
      </c>
      <c r="O134" s="55"/>
      <c r="P134" s="152">
        <f t="shared" ref="P134:P140" si="1">O134*H134</f>
        <v>0</v>
      </c>
      <c r="Q134" s="152">
        <v>0</v>
      </c>
      <c r="R134" s="152">
        <f t="shared" ref="R134:R140" si="2">Q134*H134</f>
        <v>0</v>
      </c>
      <c r="S134" s="152">
        <v>4.0000000000000001E-3</v>
      </c>
      <c r="T134" s="153">
        <f t="shared" ref="T134:T140" si="3">S134*H134</f>
        <v>4.0000000000000001E-3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144</v>
      </c>
      <c r="AT134" s="154" t="s">
        <v>140</v>
      </c>
      <c r="AU134" s="154" t="s">
        <v>145</v>
      </c>
      <c r="AY134" s="14" t="s">
        <v>138</v>
      </c>
      <c r="BE134" s="155">
        <f t="shared" ref="BE134:BE140" si="4">IF(N134="základná",J134,0)</f>
        <v>0</v>
      </c>
      <c r="BF134" s="155">
        <f t="shared" ref="BF134:BF140" si="5">IF(N134="znížená",J134,0)</f>
        <v>0</v>
      </c>
      <c r="BG134" s="155">
        <f t="shared" ref="BG134:BG140" si="6">IF(N134="zákl. prenesená",J134,0)</f>
        <v>0</v>
      </c>
      <c r="BH134" s="155">
        <f t="shared" ref="BH134:BH140" si="7">IF(N134="zníž. prenesená",J134,0)</f>
        <v>0</v>
      </c>
      <c r="BI134" s="155">
        <f t="shared" ref="BI134:BI140" si="8">IF(N134="nulová",J134,0)</f>
        <v>0</v>
      </c>
      <c r="BJ134" s="14" t="s">
        <v>145</v>
      </c>
      <c r="BK134" s="155">
        <f t="shared" ref="BK134:BK140" si="9">ROUND(I134*H134,2)</f>
        <v>0</v>
      </c>
      <c r="BL134" s="14" t="s">
        <v>144</v>
      </c>
      <c r="BM134" s="154" t="s">
        <v>656</v>
      </c>
    </row>
    <row r="135" spans="1:65" s="2" customFormat="1" ht="37.9" customHeight="1">
      <c r="A135" s="29"/>
      <c r="B135" s="141"/>
      <c r="C135" s="142" t="s">
        <v>144</v>
      </c>
      <c r="D135" s="142" t="s">
        <v>140</v>
      </c>
      <c r="E135" s="143" t="s">
        <v>657</v>
      </c>
      <c r="F135" s="144" t="s">
        <v>658</v>
      </c>
      <c r="G135" s="145" t="s">
        <v>153</v>
      </c>
      <c r="H135" s="146">
        <v>2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41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8.9999999999999993E-3</v>
      </c>
      <c r="T135" s="153">
        <f t="shared" si="3"/>
        <v>1.7999999999999999E-2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144</v>
      </c>
      <c r="AT135" s="154" t="s">
        <v>140</v>
      </c>
      <c r="AU135" s="154" t="s">
        <v>145</v>
      </c>
      <c r="AY135" s="14" t="s">
        <v>138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145</v>
      </c>
      <c r="BK135" s="155">
        <f t="shared" si="9"/>
        <v>0</v>
      </c>
      <c r="BL135" s="14" t="s">
        <v>144</v>
      </c>
      <c r="BM135" s="154" t="s">
        <v>659</v>
      </c>
    </row>
    <row r="136" spans="1:65" s="2" customFormat="1" ht="14.45" customHeight="1">
      <c r="A136" s="29"/>
      <c r="B136" s="141"/>
      <c r="C136" s="142" t="s">
        <v>159</v>
      </c>
      <c r="D136" s="142" t="s">
        <v>140</v>
      </c>
      <c r="E136" s="143" t="s">
        <v>660</v>
      </c>
      <c r="F136" s="144" t="s">
        <v>397</v>
      </c>
      <c r="G136" s="145" t="s">
        <v>182</v>
      </c>
      <c r="H136" s="146">
        <v>2.1999999999999999E-2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41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144</v>
      </c>
      <c r="AT136" s="154" t="s">
        <v>140</v>
      </c>
      <c r="AU136" s="154" t="s">
        <v>145</v>
      </c>
      <c r="AY136" s="14" t="s">
        <v>138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145</v>
      </c>
      <c r="BK136" s="155">
        <f t="shared" si="9"/>
        <v>0</v>
      </c>
      <c r="BL136" s="14" t="s">
        <v>144</v>
      </c>
      <c r="BM136" s="154" t="s">
        <v>661</v>
      </c>
    </row>
    <row r="137" spans="1:65" s="2" customFormat="1" ht="24.2" customHeight="1">
      <c r="A137" s="29"/>
      <c r="B137" s="141"/>
      <c r="C137" s="142" t="s">
        <v>163</v>
      </c>
      <c r="D137" s="142" t="s">
        <v>140</v>
      </c>
      <c r="E137" s="143" t="s">
        <v>662</v>
      </c>
      <c r="F137" s="144" t="s">
        <v>401</v>
      </c>
      <c r="G137" s="145" t="s">
        <v>182</v>
      </c>
      <c r="H137" s="146">
        <v>1.3859999999999999</v>
      </c>
      <c r="I137" s="147"/>
      <c r="J137" s="148">
        <f t="shared" si="0"/>
        <v>0</v>
      </c>
      <c r="K137" s="149"/>
      <c r="L137" s="30"/>
      <c r="M137" s="150" t="s">
        <v>1</v>
      </c>
      <c r="N137" s="151" t="s">
        <v>41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144</v>
      </c>
      <c r="AT137" s="154" t="s">
        <v>140</v>
      </c>
      <c r="AU137" s="154" t="s">
        <v>145</v>
      </c>
      <c r="AY137" s="14" t="s">
        <v>138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145</v>
      </c>
      <c r="BK137" s="155">
        <f t="shared" si="9"/>
        <v>0</v>
      </c>
      <c r="BL137" s="14" t="s">
        <v>144</v>
      </c>
      <c r="BM137" s="154" t="s">
        <v>663</v>
      </c>
    </row>
    <row r="138" spans="1:65" s="2" customFormat="1" ht="24.2" customHeight="1">
      <c r="A138" s="29"/>
      <c r="B138" s="141"/>
      <c r="C138" s="142" t="s">
        <v>167</v>
      </c>
      <c r="D138" s="142" t="s">
        <v>140</v>
      </c>
      <c r="E138" s="143" t="s">
        <v>664</v>
      </c>
      <c r="F138" s="144" t="s">
        <v>665</v>
      </c>
      <c r="G138" s="145" t="s">
        <v>182</v>
      </c>
      <c r="H138" s="146">
        <v>2.1999999999999999E-2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41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144</v>
      </c>
      <c r="AT138" s="154" t="s">
        <v>140</v>
      </c>
      <c r="AU138" s="154" t="s">
        <v>145</v>
      </c>
      <c r="AY138" s="14" t="s">
        <v>138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145</v>
      </c>
      <c r="BK138" s="155">
        <f t="shared" si="9"/>
        <v>0</v>
      </c>
      <c r="BL138" s="14" t="s">
        <v>144</v>
      </c>
      <c r="BM138" s="154" t="s">
        <v>666</v>
      </c>
    </row>
    <row r="139" spans="1:65" s="2" customFormat="1" ht="14.45" customHeight="1">
      <c r="A139" s="29"/>
      <c r="B139" s="141"/>
      <c r="C139" s="142" t="s">
        <v>171</v>
      </c>
      <c r="D139" s="142" t="s">
        <v>140</v>
      </c>
      <c r="E139" s="143" t="s">
        <v>667</v>
      </c>
      <c r="F139" s="144" t="s">
        <v>668</v>
      </c>
      <c r="G139" s="145" t="s">
        <v>182</v>
      </c>
      <c r="H139" s="146">
        <v>2.1999999999999999E-2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41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144</v>
      </c>
      <c r="AT139" s="154" t="s">
        <v>140</v>
      </c>
      <c r="AU139" s="154" t="s">
        <v>145</v>
      </c>
      <c r="AY139" s="14" t="s">
        <v>138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145</v>
      </c>
      <c r="BK139" s="155">
        <f t="shared" si="9"/>
        <v>0</v>
      </c>
      <c r="BL139" s="14" t="s">
        <v>144</v>
      </c>
      <c r="BM139" s="154" t="s">
        <v>669</v>
      </c>
    </row>
    <row r="140" spans="1:65" s="2" customFormat="1" ht="24.2" customHeight="1">
      <c r="A140" s="29"/>
      <c r="B140" s="141"/>
      <c r="C140" s="142" t="s">
        <v>175</v>
      </c>
      <c r="D140" s="142" t="s">
        <v>140</v>
      </c>
      <c r="E140" s="143" t="s">
        <v>670</v>
      </c>
      <c r="F140" s="144" t="s">
        <v>671</v>
      </c>
      <c r="G140" s="145" t="s">
        <v>182</v>
      </c>
      <c r="H140" s="146">
        <v>2.1999999999999999E-2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41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144</v>
      </c>
      <c r="AT140" s="154" t="s">
        <v>140</v>
      </c>
      <c r="AU140" s="154" t="s">
        <v>145</v>
      </c>
      <c r="AY140" s="14" t="s">
        <v>138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145</v>
      </c>
      <c r="BK140" s="155">
        <f t="shared" si="9"/>
        <v>0</v>
      </c>
      <c r="BL140" s="14" t="s">
        <v>144</v>
      </c>
      <c r="BM140" s="154" t="s">
        <v>672</v>
      </c>
    </row>
    <row r="141" spans="1:65" s="12" customFormat="1" ht="22.9" customHeight="1">
      <c r="B141" s="128"/>
      <c r="D141" s="129" t="s">
        <v>74</v>
      </c>
      <c r="E141" s="139" t="s">
        <v>411</v>
      </c>
      <c r="F141" s="139" t="s">
        <v>412</v>
      </c>
      <c r="I141" s="131"/>
      <c r="J141" s="140">
        <f>BK141</f>
        <v>0</v>
      </c>
      <c r="L141" s="128"/>
      <c r="M141" s="133"/>
      <c r="N141" s="134"/>
      <c r="O141" s="134"/>
      <c r="P141" s="135">
        <f>P142</f>
        <v>0</v>
      </c>
      <c r="Q141" s="134"/>
      <c r="R141" s="135">
        <f>R142</f>
        <v>0</v>
      </c>
      <c r="S141" s="134"/>
      <c r="T141" s="136">
        <f>T142</f>
        <v>0</v>
      </c>
      <c r="AR141" s="129" t="s">
        <v>83</v>
      </c>
      <c r="AT141" s="137" t="s">
        <v>74</v>
      </c>
      <c r="AU141" s="137" t="s">
        <v>83</v>
      </c>
      <c r="AY141" s="129" t="s">
        <v>138</v>
      </c>
      <c r="BK141" s="138">
        <f>BK142</f>
        <v>0</v>
      </c>
    </row>
    <row r="142" spans="1:65" s="2" customFormat="1" ht="24.2" customHeight="1">
      <c r="A142" s="29"/>
      <c r="B142" s="141"/>
      <c r="C142" s="142" t="s">
        <v>179</v>
      </c>
      <c r="D142" s="142" t="s">
        <v>140</v>
      </c>
      <c r="E142" s="143" t="s">
        <v>673</v>
      </c>
      <c r="F142" s="144" t="s">
        <v>674</v>
      </c>
      <c r="G142" s="145" t="s">
        <v>182</v>
      </c>
      <c r="H142" s="146">
        <v>1.7000000000000001E-2</v>
      </c>
      <c r="I142" s="147"/>
      <c r="J142" s="148">
        <f>ROUND(I142*H142,2)</f>
        <v>0</v>
      </c>
      <c r="K142" s="149"/>
      <c r="L142" s="30"/>
      <c r="M142" s="150" t="s">
        <v>1</v>
      </c>
      <c r="N142" s="151" t="s">
        <v>41</v>
      </c>
      <c r="O142" s="55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144</v>
      </c>
      <c r="AT142" s="154" t="s">
        <v>140</v>
      </c>
      <c r="AU142" s="154" t="s">
        <v>145</v>
      </c>
      <c r="AY142" s="14" t="s">
        <v>138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4" t="s">
        <v>145</v>
      </c>
      <c r="BK142" s="155">
        <f>ROUND(I142*H142,2)</f>
        <v>0</v>
      </c>
      <c r="BL142" s="14" t="s">
        <v>144</v>
      </c>
      <c r="BM142" s="154" t="s">
        <v>675</v>
      </c>
    </row>
    <row r="143" spans="1:65" s="12" customFormat="1" ht="25.9" customHeight="1">
      <c r="B143" s="128"/>
      <c r="D143" s="129" t="s">
        <v>74</v>
      </c>
      <c r="E143" s="130" t="s">
        <v>417</v>
      </c>
      <c r="F143" s="130" t="s">
        <v>418</v>
      </c>
      <c r="I143" s="131"/>
      <c r="J143" s="132">
        <f>BK143</f>
        <v>0</v>
      </c>
      <c r="L143" s="128"/>
      <c r="M143" s="133"/>
      <c r="N143" s="134"/>
      <c r="O143" s="134"/>
      <c r="P143" s="135">
        <f>P144+P148+P153+P160+P166</f>
        <v>0</v>
      </c>
      <c r="Q143" s="134"/>
      <c r="R143" s="135">
        <f>R144+R148+R153+R160+R166</f>
        <v>2.8284599999999997E-2</v>
      </c>
      <c r="S143" s="134"/>
      <c r="T143" s="136">
        <f>T144+T148+T153+T160+T166</f>
        <v>0</v>
      </c>
      <c r="AR143" s="129" t="s">
        <v>145</v>
      </c>
      <c r="AT143" s="137" t="s">
        <v>74</v>
      </c>
      <c r="AU143" s="137" t="s">
        <v>75</v>
      </c>
      <c r="AY143" s="129" t="s">
        <v>138</v>
      </c>
      <c r="BK143" s="138">
        <f>BK144+BK148+BK153+BK160+BK166</f>
        <v>0</v>
      </c>
    </row>
    <row r="144" spans="1:65" s="12" customFormat="1" ht="22.9" customHeight="1">
      <c r="B144" s="128"/>
      <c r="D144" s="129" t="s">
        <v>74</v>
      </c>
      <c r="E144" s="139" t="s">
        <v>484</v>
      </c>
      <c r="F144" s="139" t="s">
        <v>485</v>
      </c>
      <c r="I144" s="131"/>
      <c r="J144" s="140">
        <f>BK144</f>
        <v>0</v>
      </c>
      <c r="L144" s="128"/>
      <c r="M144" s="133"/>
      <c r="N144" s="134"/>
      <c r="O144" s="134"/>
      <c r="P144" s="135">
        <f>SUM(P145:P147)</f>
        <v>0</v>
      </c>
      <c r="Q144" s="134"/>
      <c r="R144" s="135">
        <f>SUM(R145:R147)</f>
        <v>4.8960000000000008E-4</v>
      </c>
      <c r="S144" s="134"/>
      <c r="T144" s="136">
        <f>SUM(T145:T147)</f>
        <v>0</v>
      </c>
      <c r="AR144" s="129" t="s">
        <v>145</v>
      </c>
      <c r="AT144" s="137" t="s">
        <v>74</v>
      </c>
      <c r="AU144" s="137" t="s">
        <v>83</v>
      </c>
      <c r="AY144" s="129" t="s">
        <v>138</v>
      </c>
      <c r="BK144" s="138">
        <f>SUM(BK145:BK147)</f>
        <v>0</v>
      </c>
    </row>
    <row r="145" spans="1:65" s="2" customFormat="1" ht="24.2" customHeight="1">
      <c r="A145" s="29"/>
      <c r="B145" s="141"/>
      <c r="C145" s="142" t="s">
        <v>184</v>
      </c>
      <c r="D145" s="142" t="s">
        <v>140</v>
      </c>
      <c r="E145" s="143" t="s">
        <v>676</v>
      </c>
      <c r="F145" s="144" t="s">
        <v>677</v>
      </c>
      <c r="G145" s="145" t="s">
        <v>153</v>
      </c>
      <c r="H145" s="146">
        <v>12</v>
      </c>
      <c r="I145" s="147"/>
      <c r="J145" s="148">
        <f>ROUND(I145*H145,2)</f>
        <v>0</v>
      </c>
      <c r="K145" s="149"/>
      <c r="L145" s="30"/>
      <c r="M145" s="150" t="s">
        <v>1</v>
      </c>
      <c r="N145" s="151" t="s">
        <v>41</v>
      </c>
      <c r="O145" s="55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206</v>
      </c>
      <c r="AT145" s="154" t="s">
        <v>140</v>
      </c>
      <c r="AU145" s="154" t="s">
        <v>145</v>
      </c>
      <c r="AY145" s="14" t="s">
        <v>138</v>
      </c>
      <c r="BE145" s="155">
        <f>IF(N145="základná",J145,0)</f>
        <v>0</v>
      </c>
      <c r="BF145" s="155">
        <f>IF(N145="znížená",J145,0)</f>
        <v>0</v>
      </c>
      <c r="BG145" s="155">
        <f>IF(N145="zákl. prenesená",J145,0)</f>
        <v>0</v>
      </c>
      <c r="BH145" s="155">
        <f>IF(N145="zníž. prenesená",J145,0)</f>
        <v>0</v>
      </c>
      <c r="BI145" s="155">
        <f>IF(N145="nulová",J145,0)</f>
        <v>0</v>
      </c>
      <c r="BJ145" s="14" t="s">
        <v>145</v>
      </c>
      <c r="BK145" s="155">
        <f>ROUND(I145*H145,2)</f>
        <v>0</v>
      </c>
      <c r="BL145" s="14" t="s">
        <v>206</v>
      </c>
      <c r="BM145" s="154" t="s">
        <v>678</v>
      </c>
    </row>
    <row r="146" spans="1:65" s="2" customFormat="1" ht="24.2" customHeight="1">
      <c r="A146" s="29"/>
      <c r="B146" s="141"/>
      <c r="C146" s="156" t="s">
        <v>188</v>
      </c>
      <c r="D146" s="156" t="s">
        <v>189</v>
      </c>
      <c r="E146" s="157" t="s">
        <v>679</v>
      </c>
      <c r="F146" s="158" t="s">
        <v>680</v>
      </c>
      <c r="G146" s="159" t="s">
        <v>153</v>
      </c>
      <c r="H146" s="160">
        <v>12.24</v>
      </c>
      <c r="I146" s="161"/>
      <c r="J146" s="162">
        <f>ROUND(I146*H146,2)</f>
        <v>0</v>
      </c>
      <c r="K146" s="163"/>
      <c r="L146" s="164"/>
      <c r="M146" s="165" t="s">
        <v>1</v>
      </c>
      <c r="N146" s="166" t="s">
        <v>41</v>
      </c>
      <c r="O146" s="55"/>
      <c r="P146" s="152">
        <f>O146*H146</f>
        <v>0</v>
      </c>
      <c r="Q146" s="152">
        <v>4.0000000000000003E-5</v>
      </c>
      <c r="R146" s="152">
        <f>Q146*H146</f>
        <v>4.8960000000000008E-4</v>
      </c>
      <c r="S146" s="152">
        <v>0</v>
      </c>
      <c r="T146" s="153">
        <f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273</v>
      </c>
      <c r="AT146" s="154" t="s">
        <v>189</v>
      </c>
      <c r="AU146" s="154" t="s">
        <v>145</v>
      </c>
      <c r="AY146" s="14" t="s">
        <v>138</v>
      </c>
      <c r="BE146" s="155">
        <f>IF(N146="základná",J146,0)</f>
        <v>0</v>
      </c>
      <c r="BF146" s="155">
        <f>IF(N146="znížená",J146,0)</f>
        <v>0</v>
      </c>
      <c r="BG146" s="155">
        <f>IF(N146="zákl. prenesená",J146,0)</f>
        <v>0</v>
      </c>
      <c r="BH146" s="155">
        <f>IF(N146="zníž. prenesená",J146,0)</f>
        <v>0</v>
      </c>
      <c r="BI146" s="155">
        <f>IF(N146="nulová",J146,0)</f>
        <v>0</v>
      </c>
      <c r="BJ146" s="14" t="s">
        <v>145</v>
      </c>
      <c r="BK146" s="155">
        <f>ROUND(I146*H146,2)</f>
        <v>0</v>
      </c>
      <c r="BL146" s="14" t="s">
        <v>206</v>
      </c>
      <c r="BM146" s="154" t="s">
        <v>681</v>
      </c>
    </row>
    <row r="147" spans="1:65" s="2" customFormat="1" ht="24.2" customHeight="1">
      <c r="A147" s="29"/>
      <c r="B147" s="141"/>
      <c r="C147" s="142" t="s">
        <v>194</v>
      </c>
      <c r="D147" s="142" t="s">
        <v>140</v>
      </c>
      <c r="E147" s="143" t="s">
        <v>517</v>
      </c>
      <c r="F147" s="144" t="s">
        <v>518</v>
      </c>
      <c r="G147" s="145" t="s">
        <v>482</v>
      </c>
      <c r="H147" s="167"/>
      <c r="I147" s="147"/>
      <c r="J147" s="148">
        <f>ROUND(I147*H147,2)</f>
        <v>0</v>
      </c>
      <c r="K147" s="149"/>
      <c r="L147" s="30"/>
      <c r="M147" s="150" t="s">
        <v>1</v>
      </c>
      <c r="N147" s="151" t="s">
        <v>41</v>
      </c>
      <c r="O147" s="55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206</v>
      </c>
      <c r="AT147" s="154" t="s">
        <v>140</v>
      </c>
      <c r="AU147" s="154" t="s">
        <v>145</v>
      </c>
      <c r="AY147" s="14" t="s">
        <v>138</v>
      </c>
      <c r="BE147" s="155">
        <f>IF(N147="základná",J147,0)</f>
        <v>0</v>
      </c>
      <c r="BF147" s="155">
        <f>IF(N147="znížená",J147,0)</f>
        <v>0</v>
      </c>
      <c r="BG147" s="155">
        <f>IF(N147="zákl. prenesená",J147,0)</f>
        <v>0</v>
      </c>
      <c r="BH147" s="155">
        <f>IF(N147="zníž. prenesená",J147,0)</f>
        <v>0</v>
      </c>
      <c r="BI147" s="155">
        <f>IF(N147="nulová",J147,0)</f>
        <v>0</v>
      </c>
      <c r="BJ147" s="14" t="s">
        <v>145</v>
      </c>
      <c r="BK147" s="155">
        <f>ROUND(I147*H147,2)</f>
        <v>0</v>
      </c>
      <c r="BL147" s="14" t="s">
        <v>206</v>
      </c>
      <c r="BM147" s="154" t="s">
        <v>682</v>
      </c>
    </row>
    <row r="148" spans="1:65" s="12" customFormat="1" ht="22.9" customHeight="1">
      <c r="B148" s="128"/>
      <c r="D148" s="129" t="s">
        <v>74</v>
      </c>
      <c r="E148" s="139" t="s">
        <v>683</v>
      </c>
      <c r="F148" s="139" t="s">
        <v>684</v>
      </c>
      <c r="I148" s="131"/>
      <c r="J148" s="140">
        <f>BK148</f>
        <v>0</v>
      </c>
      <c r="L148" s="128"/>
      <c r="M148" s="133"/>
      <c r="N148" s="134"/>
      <c r="O148" s="134"/>
      <c r="P148" s="135">
        <f>SUM(P149:P152)</f>
        <v>0</v>
      </c>
      <c r="Q148" s="134"/>
      <c r="R148" s="135">
        <f>SUM(R149:R152)</f>
        <v>4.4250000000000001E-3</v>
      </c>
      <c r="S148" s="134"/>
      <c r="T148" s="136">
        <f>SUM(T149:T152)</f>
        <v>0</v>
      </c>
      <c r="AR148" s="129" t="s">
        <v>145</v>
      </c>
      <c r="AT148" s="137" t="s">
        <v>74</v>
      </c>
      <c r="AU148" s="137" t="s">
        <v>83</v>
      </c>
      <c r="AY148" s="129" t="s">
        <v>138</v>
      </c>
      <c r="BK148" s="138">
        <f>SUM(BK149:BK152)</f>
        <v>0</v>
      </c>
    </row>
    <row r="149" spans="1:65" s="2" customFormat="1" ht="14.45" customHeight="1">
      <c r="A149" s="29"/>
      <c r="B149" s="141"/>
      <c r="C149" s="142" t="s">
        <v>198</v>
      </c>
      <c r="D149" s="142" t="s">
        <v>140</v>
      </c>
      <c r="E149" s="143" t="s">
        <v>685</v>
      </c>
      <c r="F149" s="144" t="s">
        <v>686</v>
      </c>
      <c r="G149" s="145" t="s">
        <v>153</v>
      </c>
      <c r="H149" s="146">
        <v>7.5</v>
      </c>
      <c r="I149" s="147"/>
      <c r="J149" s="148">
        <f>ROUND(I149*H149,2)</f>
        <v>0</v>
      </c>
      <c r="K149" s="149"/>
      <c r="L149" s="30"/>
      <c r="M149" s="150" t="s">
        <v>1</v>
      </c>
      <c r="N149" s="151" t="s">
        <v>41</v>
      </c>
      <c r="O149" s="55"/>
      <c r="P149" s="152">
        <f>O149*H149</f>
        <v>0</v>
      </c>
      <c r="Q149" s="152">
        <v>5.9000000000000003E-4</v>
      </c>
      <c r="R149" s="152">
        <f>Q149*H149</f>
        <v>4.4250000000000001E-3</v>
      </c>
      <c r="S149" s="152">
        <v>0</v>
      </c>
      <c r="T149" s="15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206</v>
      </c>
      <c r="AT149" s="154" t="s">
        <v>140</v>
      </c>
      <c r="AU149" s="154" t="s">
        <v>145</v>
      </c>
      <c r="AY149" s="14" t="s">
        <v>138</v>
      </c>
      <c r="BE149" s="155">
        <f>IF(N149="základná",J149,0)</f>
        <v>0</v>
      </c>
      <c r="BF149" s="155">
        <f>IF(N149="znížená",J149,0)</f>
        <v>0</v>
      </c>
      <c r="BG149" s="155">
        <f>IF(N149="zákl. prenesená",J149,0)</f>
        <v>0</v>
      </c>
      <c r="BH149" s="155">
        <f>IF(N149="zníž. prenesená",J149,0)</f>
        <v>0</v>
      </c>
      <c r="BI149" s="155">
        <f>IF(N149="nulová",J149,0)</f>
        <v>0</v>
      </c>
      <c r="BJ149" s="14" t="s">
        <v>145</v>
      </c>
      <c r="BK149" s="155">
        <f>ROUND(I149*H149,2)</f>
        <v>0</v>
      </c>
      <c r="BL149" s="14" t="s">
        <v>206</v>
      </c>
      <c r="BM149" s="154" t="s">
        <v>687</v>
      </c>
    </row>
    <row r="150" spans="1:65" s="2" customFormat="1" ht="24.2" customHeight="1">
      <c r="A150" s="29"/>
      <c r="B150" s="141"/>
      <c r="C150" s="142" t="s">
        <v>202</v>
      </c>
      <c r="D150" s="142" t="s">
        <v>140</v>
      </c>
      <c r="E150" s="143" t="s">
        <v>688</v>
      </c>
      <c r="F150" s="144" t="s">
        <v>689</v>
      </c>
      <c r="G150" s="145" t="s">
        <v>237</v>
      </c>
      <c r="H150" s="146">
        <v>1</v>
      </c>
      <c r="I150" s="147"/>
      <c r="J150" s="148">
        <f>ROUND(I150*H150,2)</f>
        <v>0</v>
      </c>
      <c r="K150" s="149"/>
      <c r="L150" s="30"/>
      <c r="M150" s="150" t="s">
        <v>1</v>
      </c>
      <c r="N150" s="151" t="s">
        <v>41</v>
      </c>
      <c r="O150" s="55"/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206</v>
      </c>
      <c r="AT150" s="154" t="s">
        <v>140</v>
      </c>
      <c r="AU150" s="154" t="s">
        <v>145</v>
      </c>
      <c r="AY150" s="14" t="s">
        <v>138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4" t="s">
        <v>145</v>
      </c>
      <c r="BK150" s="155">
        <f>ROUND(I150*H150,2)</f>
        <v>0</v>
      </c>
      <c r="BL150" s="14" t="s">
        <v>206</v>
      </c>
      <c r="BM150" s="154" t="s">
        <v>690</v>
      </c>
    </row>
    <row r="151" spans="1:65" s="2" customFormat="1" ht="24.2" customHeight="1">
      <c r="A151" s="29"/>
      <c r="B151" s="141"/>
      <c r="C151" s="142" t="s">
        <v>206</v>
      </c>
      <c r="D151" s="142" t="s">
        <v>140</v>
      </c>
      <c r="E151" s="143" t="s">
        <v>691</v>
      </c>
      <c r="F151" s="144" t="s">
        <v>692</v>
      </c>
      <c r="G151" s="145" t="s">
        <v>153</v>
      </c>
      <c r="H151" s="146">
        <v>7.5</v>
      </c>
      <c r="I151" s="147"/>
      <c r="J151" s="148">
        <f>ROUND(I151*H151,2)</f>
        <v>0</v>
      </c>
      <c r="K151" s="149"/>
      <c r="L151" s="30"/>
      <c r="M151" s="150" t="s">
        <v>1</v>
      </c>
      <c r="N151" s="151" t="s">
        <v>41</v>
      </c>
      <c r="O151" s="55"/>
      <c r="P151" s="152">
        <f>O151*H151</f>
        <v>0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206</v>
      </c>
      <c r="AT151" s="154" t="s">
        <v>140</v>
      </c>
      <c r="AU151" s="154" t="s">
        <v>145</v>
      </c>
      <c r="AY151" s="14" t="s">
        <v>138</v>
      </c>
      <c r="BE151" s="155">
        <f>IF(N151="základná",J151,0)</f>
        <v>0</v>
      </c>
      <c r="BF151" s="155">
        <f>IF(N151="znížená",J151,0)</f>
        <v>0</v>
      </c>
      <c r="BG151" s="155">
        <f>IF(N151="zákl. prenesená",J151,0)</f>
        <v>0</v>
      </c>
      <c r="BH151" s="155">
        <f>IF(N151="zníž. prenesená",J151,0)</f>
        <v>0</v>
      </c>
      <c r="BI151" s="155">
        <f>IF(N151="nulová",J151,0)</f>
        <v>0</v>
      </c>
      <c r="BJ151" s="14" t="s">
        <v>145</v>
      </c>
      <c r="BK151" s="155">
        <f>ROUND(I151*H151,2)</f>
        <v>0</v>
      </c>
      <c r="BL151" s="14" t="s">
        <v>206</v>
      </c>
      <c r="BM151" s="154" t="s">
        <v>693</v>
      </c>
    </row>
    <row r="152" spans="1:65" s="2" customFormat="1" ht="24.2" customHeight="1">
      <c r="A152" s="29"/>
      <c r="B152" s="141"/>
      <c r="C152" s="142" t="s">
        <v>210</v>
      </c>
      <c r="D152" s="142" t="s">
        <v>140</v>
      </c>
      <c r="E152" s="143" t="s">
        <v>694</v>
      </c>
      <c r="F152" s="144" t="s">
        <v>695</v>
      </c>
      <c r="G152" s="145" t="s">
        <v>482</v>
      </c>
      <c r="H152" s="167"/>
      <c r="I152" s="147"/>
      <c r="J152" s="148">
        <f>ROUND(I152*H152,2)</f>
        <v>0</v>
      </c>
      <c r="K152" s="149"/>
      <c r="L152" s="30"/>
      <c r="M152" s="150" t="s">
        <v>1</v>
      </c>
      <c r="N152" s="151" t="s">
        <v>41</v>
      </c>
      <c r="O152" s="55"/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206</v>
      </c>
      <c r="AT152" s="154" t="s">
        <v>140</v>
      </c>
      <c r="AU152" s="154" t="s">
        <v>145</v>
      </c>
      <c r="AY152" s="14" t="s">
        <v>138</v>
      </c>
      <c r="BE152" s="155">
        <f>IF(N152="základná",J152,0)</f>
        <v>0</v>
      </c>
      <c r="BF152" s="155">
        <f>IF(N152="znížená",J152,0)</f>
        <v>0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4" t="s">
        <v>145</v>
      </c>
      <c r="BK152" s="155">
        <f>ROUND(I152*H152,2)</f>
        <v>0</v>
      </c>
      <c r="BL152" s="14" t="s">
        <v>206</v>
      </c>
      <c r="BM152" s="154" t="s">
        <v>696</v>
      </c>
    </row>
    <row r="153" spans="1:65" s="12" customFormat="1" ht="22.9" customHeight="1">
      <c r="B153" s="128"/>
      <c r="D153" s="129" t="s">
        <v>74</v>
      </c>
      <c r="E153" s="139" t="s">
        <v>697</v>
      </c>
      <c r="F153" s="139" t="s">
        <v>698</v>
      </c>
      <c r="I153" s="131"/>
      <c r="J153" s="140">
        <f>BK153</f>
        <v>0</v>
      </c>
      <c r="L153" s="128"/>
      <c r="M153" s="133"/>
      <c r="N153" s="134"/>
      <c r="O153" s="134"/>
      <c r="P153" s="135">
        <f>SUM(P154:P159)</f>
        <v>0</v>
      </c>
      <c r="Q153" s="134"/>
      <c r="R153" s="135">
        <f>SUM(R154:R159)</f>
        <v>2.2179999999999995E-2</v>
      </c>
      <c r="S153" s="134"/>
      <c r="T153" s="136">
        <f>SUM(T154:T159)</f>
        <v>0</v>
      </c>
      <c r="AR153" s="129" t="s">
        <v>145</v>
      </c>
      <c r="AT153" s="137" t="s">
        <v>74</v>
      </c>
      <c r="AU153" s="137" t="s">
        <v>83</v>
      </c>
      <c r="AY153" s="129" t="s">
        <v>138</v>
      </c>
      <c r="BK153" s="138">
        <f>SUM(BK154:BK159)</f>
        <v>0</v>
      </c>
    </row>
    <row r="154" spans="1:65" s="2" customFormat="1" ht="24.2" customHeight="1">
      <c r="A154" s="29"/>
      <c r="B154" s="141"/>
      <c r="C154" s="142" t="s">
        <v>214</v>
      </c>
      <c r="D154" s="142" t="s">
        <v>140</v>
      </c>
      <c r="E154" s="143" t="s">
        <v>699</v>
      </c>
      <c r="F154" s="144" t="s">
        <v>700</v>
      </c>
      <c r="G154" s="145" t="s">
        <v>153</v>
      </c>
      <c r="H154" s="146">
        <v>12</v>
      </c>
      <c r="I154" s="147"/>
      <c r="J154" s="148">
        <f t="shared" ref="J154:J159" si="10">ROUND(I154*H154,2)</f>
        <v>0</v>
      </c>
      <c r="K154" s="149"/>
      <c r="L154" s="30"/>
      <c r="M154" s="150" t="s">
        <v>1</v>
      </c>
      <c r="N154" s="151" t="s">
        <v>41</v>
      </c>
      <c r="O154" s="55"/>
      <c r="P154" s="152">
        <f t="shared" ref="P154:P159" si="11">O154*H154</f>
        <v>0</v>
      </c>
      <c r="Q154" s="152">
        <v>1.65E-3</v>
      </c>
      <c r="R154" s="152">
        <f t="shared" ref="R154:R159" si="12">Q154*H154</f>
        <v>1.9799999999999998E-2</v>
      </c>
      <c r="S154" s="152">
        <v>0</v>
      </c>
      <c r="T154" s="153">
        <f t="shared" ref="T154:T159" si="13"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206</v>
      </c>
      <c r="AT154" s="154" t="s">
        <v>140</v>
      </c>
      <c r="AU154" s="154" t="s">
        <v>145</v>
      </c>
      <c r="AY154" s="14" t="s">
        <v>138</v>
      </c>
      <c r="BE154" s="155">
        <f t="shared" ref="BE154:BE159" si="14">IF(N154="základná",J154,0)</f>
        <v>0</v>
      </c>
      <c r="BF154" s="155">
        <f t="shared" ref="BF154:BF159" si="15">IF(N154="znížená",J154,0)</f>
        <v>0</v>
      </c>
      <c r="BG154" s="155">
        <f t="shared" ref="BG154:BG159" si="16">IF(N154="zákl. prenesená",J154,0)</f>
        <v>0</v>
      </c>
      <c r="BH154" s="155">
        <f t="shared" ref="BH154:BH159" si="17">IF(N154="zníž. prenesená",J154,0)</f>
        <v>0</v>
      </c>
      <c r="BI154" s="155">
        <f t="shared" ref="BI154:BI159" si="18">IF(N154="nulová",J154,0)</f>
        <v>0</v>
      </c>
      <c r="BJ154" s="14" t="s">
        <v>145</v>
      </c>
      <c r="BK154" s="155">
        <f t="shared" ref="BK154:BK159" si="19">ROUND(I154*H154,2)</f>
        <v>0</v>
      </c>
      <c r="BL154" s="14" t="s">
        <v>206</v>
      </c>
      <c r="BM154" s="154" t="s">
        <v>701</v>
      </c>
    </row>
    <row r="155" spans="1:65" s="2" customFormat="1" ht="24.2" customHeight="1">
      <c r="A155" s="29"/>
      <c r="B155" s="141"/>
      <c r="C155" s="142" t="s">
        <v>218</v>
      </c>
      <c r="D155" s="142" t="s">
        <v>140</v>
      </c>
      <c r="E155" s="143" t="s">
        <v>702</v>
      </c>
      <c r="F155" s="144" t="s">
        <v>703</v>
      </c>
      <c r="G155" s="145" t="s">
        <v>237</v>
      </c>
      <c r="H155" s="146">
        <v>1</v>
      </c>
      <c r="I155" s="147"/>
      <c r="J155" s="148">
        <f t="shared" si="10"/>
        <v>0</v>
      </c>
      <c r="K155" s="149"/>
      <c r="L155" s="30"/>
      <c r="M155" s="150" t="s">
        <v>1</v>
      </c>
      <c r="N155" s="151" t="s">
        <v>41</v>
      </c>
      <c r="O155" s="55"/>
      <c r="P155" s="152">
        <f t="shared" si="11"/>
        <v>0</v>
      </c>
      <c r="Q155" s="152">
        <v>2.0000000000000002E-5</v>
      </c>
      <c r="R155" s="152">
        <f t="shared" si="12"/>
        <v>2.0000000000000002E-5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206</v>
      </c>
      <c r="AT155" s="154" t="s">
        <v>140</v>
      </c>
      <c r="AU155" s="154" t="s">
        <v>145</v>
      </c>
      <c r="AY155" s="14" t="s">
        <v>138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145</v>
      </c>
      <c r="BK155" s="155">
        <f t="shared" si="19"/>
        <v>0</v>
      </c>
      <c r="BL155" s="14" t="s">
        <v>206</v>
      </c>
      <c r="BM155" s="154" t="s">
        <v>704</v>
      </c>
    </row>
    <row r="156" spans="1:65" s="2" customFormat="1" ht="14.45" customHeight="1">
      <c r="A156" s="29"/>
      <c r="B156" s="141"/>
      <c r="C156" s="156" t="s">
        <v>7</v>
      </c>
      <c r="D156" s="156" t="s">
        <v>189</v>
      </c>
      <c r="E156" s="157" t="s">
        <v>705</v>
      </c>
      <c r="F156" s="158" t="s">
        <v>706</v>
      </c>
      <c r="G156" s="159" t="s">
        <v>237</v>
      </c>
      <c r="H156" s="160">
        <v>1</v>
      </c>
      <c r="I156" s="161"/>
      <c r="J156" s="162">
        <f t="shared" si="10"/>
        <v>0</v>
      </c>
      <c r="K156" s="163"/>
      <c r="L156" s="164"/>
      <c r="M156" s="165" t="s">
        <v>1</v>
      </c>
      <c r="N156" s="166" t="s">
        <v>41</v>
      </c>
      <c r="O156" s="55"/>
      <c r="P156" s="152">
        <f t="shared" si="11"/>
        <v>0</v>
      </c>
      <c r="Q156" s="152">
        <v>8.0000000000000007E-5</v>
      </c>
      <c r="R156" s="152">
        <f t="shared" si="12"/>
        <v>8.0000000000000007E-5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273</v>
      </c>
      <c r="AT156" s="154" t="s">
        <v>189</v>
      </c>
      <c r="AU156" s="154" t="s">
        <v>145</v>
      </c>
      <c r="AY156" s="14" t="s">
        <v>138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145</v>
      </c>
      <c r="BK156" s="155">
        <f t="shared" si="19"/>
        <v>0</v>
      </c>
      <c r="BL156" s="14" t="s">
        <v>206</v>
      </c>
      <c r="BM156" s="154" t="s">
        <v>707</v>
      </c>
    </row>
    <row r="157" spans="1:65" s="2" customFormat="1" ht="24.2" customHeight="1">
      <c r="A157" s="29"/>
      <c r="B157" s="141"/>
      <c r="C157" s="142" t="s">
        <v>225</v>
      </c>
      <c r="D157" s="142" t="s">
        <v>140</v>
      </c>
      <c r="E157" s="143" t="s">
        <v>708</v>
      </c>
      <c r="F157" s="144" t="s">
        <v>709</v>
      </c>
      <c r="G157" s="145" t="s">
        <v>153</v>
      </c>
      <c r="H157" s="146">
        <v>12</v>
      </c>
      <c r="I157" s="147"/>
      <c r="J157" s="148">
        <f t="shared" si="10"/>
        <v>0</v>
      </c>
      <c r="K157" s="149"/>
      <c r="L157" s="30"/>
      <c r="M157" s="150" t="s">
        <v>1</v>
      </c>
      <c r="N157" s="151" t="s">
        <v>41</v>
      </c>
      <c r="O157" s="55"/>
      <c r="P157" s="152">
        <f t="shared" si="11"/>
        <v>0</v>
      </c>
      <c r="Q157" s="152">
        <v>1.8000000000000001E-4</v>
      </c>
      <c r="R157" s="152">
        <f t="shared" si="12"/>
        <v>2.16E-3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206</v>
      </c>
      <c r="AT157" s="154" t="s">
        <v>140</v>
      </c>
      <c r="AU157" s="154" t="s">
        <v>145</v>
      </c>
      <c r="AY157" s="14" t="s">
        <v>138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145</v>
      </c>
      <c r="BK157" s="155">
        <f t="shared" si="19"/>
        <v>0</v>
      </c>
      <c r="BL157" s="14" t="s">
        <v>206</v>
      </c>
      <c r="BM157" s="154" t="s">
        <v>710</v>
      </c>
    </row>
    <row r="158" spans="1:65" s="2" customFormat="1" ht="24.2" customHeight="1">
      <c r="A158" s="29"/>
      <c r="B158" s="141"/>
      <c r="C158" s="142" t="s">
        <v>230</v>
      </c>
      <c r="D158" s="142" t="s">
        <v>140</v>
      </c>
      <c r="E158" s="143" t="s">
        <v>711</v>
      </c>
      <c r="F158" s="144" t="s">
        <v>712</v>
      </c>
      <c r="G158" s="145" t="s">
        <v>153</v>
      </c>
      <c r="H158" s="146">
        <v>12</v>
      </c>
      <c r="I158" s="147"/>
      <c r="J158" s="148">
        <f t="shared" si="10"/>
        <v>0</v>
      </c>
      <c r="K158" s="149"/>
      <c r="L158" s="30"/>
      <c r="M158" s="150" t="s">
        <v>1</v>
      </c>
      <c r="N158" s="151" t="s">
        <v>41</v>
      </c>
      <c r="O158" s="55"/>
      <c r="P158" s="152">
        <f t="shared" si="11"/>
        <v>0</v>
      </c>
      <c r="Q158" s="152">
        <v>1.0000000000000001E-5</v>
      </c>
      <c r="R158" s="152">
        <f t="shared" si="12"/>
        <v>1.2000000000000002E-4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206</v>
      </c>
      <c r="AT158" s="154" t="s">
        <v>140</v>
      </c>
      <c r="AU158" s="154" t="s">
        <v>145</v>
      </c>
      <c r="AY158" s="14" t="s">
        <v>138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145</v>
      </c>
      <c r="BK158" s="155">
        <f t="shared" si="19"/>
        <v>0</v>
      </c>
      <c r="BL158" s="14" t="s">
        <v>206</v>
      </c>
      <c r="BM158" s="154" t="s">
        <v>713</v>
      </c>
    </row>
    <row r="159" spans="1:65" s="2" customFormat="1" ht="24.2" customHeight="1">
      <c r="A159" s="29"/>
      <c r="B159" s="141"/>
      <c r="C159" s="142" t="s">
        <v>234</v>
      </c>
      <c r="D159" s="142" t="s">
        <v>140</v>
      </c>
      <c r="E159" s="143" t="s">
        <v>714</v>
      </c>
      <c r="F159" s="144" t="s">
        <v>715</v>
      </c>
      <c r="G159" s="145" t="s">
        <v>482</v>
      </c>
      <c r="H159" s="167"/>
      <c r="I159" s="147"/>
      <c r="J159" s="148">
        <f t="shared" si="10"/>
        <v>0</v>
      </c>
      <c r="K159" s="149"/>
      <c r="L159" s="30"/>
      <c r="M159" s="150" t="s">
        <v>1</v>
      </c>
      <c r="N159" s="151" t="s">
        <v>41</v>
      </c>
      <c r="O159" s="55"/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206</v>
      </c>
      <c r="AT159" s="154" t="s">
        <v>140</v>
      </c>
      <c r="AU159" s="154" t="s">
        <v>145</v>
      </c>
      <c r="AY159" s="14" t="s">
        <v>138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145</v>
      </c>
      <c r="BK159" s="155">
        <f t="shared" si="19"/>
        <v>0</v>
      </c>
      <c r="BL159" s="14" t="s">
        <v>206</v>
      </c>
      <c r="BM159" s="154" t="s">
        <v>716</v>
      </c>
    </row>
    <row r="160" spans="1:65" s="12" customFormat="1" ht="22.9" customHeight="1">
      <c r="B160" s="128"/>
      <c r="D160" s="129" t="s">
        <v>74</v>
      </c>
      <c r="E160" s="139" t="s">
        <v>717</v>
      </c>
      <c r="F160" s="139" t="s">
        <v>718</v>
      </c>
      <c r="I160" s="131"/>
      <c r="J160" s="140">
        <f>BK160</f>
        <v>0</v>
      </c>
      <c r="L160" s="128"/>
      <c r="M160" s="133"/>
      <c r="N160" s="134"/>
      <c r="O160" s="134"/>
      <c r="P160" s="135">
        <f>SUM(P161:P165)</f>
        <v>0</v>
      </c>
      <c r="Q160" s="134"/>
      <c r="R160" s="135">
        <f>SUM(R161:R165)</f>
        <v>1.1900000000000001E-3</v>
      </c>
      <c r="S160" s="134"/>
      <c r="T160" s="136">
        <f>SUM(T161:T165)</f>
        <v>0</v>
      </c>
      <c r="AR160" s="129" t="s">
        <v>145</v>
      </c>
      <c r="AT160" s="137" t="s">
        <v>74</v>
      </c>
      <c r="AU160" s="137" t="s">
        <v>83</v>
      </c>
      <c r="AY160" s="129" t="s">
        <v>138</v>
      </c>
      <c r="BK160" s="138">
        <f>SUM(BK161:BK165)</f>
        <v>0</v>
      </c>
    </row>
    <row r="161" spans="1:65" s="2" customFormat="1" ht="14.45" customHeight="1">
      <c r="A161" s="29"/>
      <c r="B161" s="141"/>
      <c r="C161" s="142" t="s">
        <v>239</v>
      </c>
      <c r="D161" s="142" t="s">
        <v>140</v>
      </c>
      <c r="E161" s="143" t="s">
        <v>719</v>
      </c>
      <c r="F161" s="144" t="s">
        <v>720</v>
      </c>
      <c r="G161" s="145" t="s">
        <v>721</v>
      </c>
      <c r="H161" s="146">
        <v>1</v>
      </c>
      <c r="I161" s="147"/>
      <c r="J161" s="148">
        <f>ROUND(I161*H161,2)</f>
        <v>0</v>
      </c>
      <c r="K161" s="149"/>
      <c r="L161" s="30"/>
      <c r="M161" s="150" t="s">
        <v>1</v>
      </c>
      <c r="N161" s="151" t="s">
        <v>41</v>
      </c>
      <c r="O161" s="55"/>
      <c r="P161" s="152">
        <f>O161*H161</f>
        <v>0</v>
      </c>
      <c r="Q161" s="152">
        <v>2.7999999999999998E-4</v>
      </c>
      <c r="R161" s="152">
        <f>Q161*H161</f>
        <v>2.7999999999999998E-4</v>
      </c>
      <c r="S161" s="152">
        <v>0</v>
      </c>
      <c r="T161" s="153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206</v>
      </c>
      <c r="AT161" s="154" t="s">
        <v>140</v>
      </c>
      <c r="AU161" s="154" t="s">
        <v>145</v>
      </c>
      <c r="AY161" s="14" t="s">
        <v>138</v>
      </c>
      <c r="BE161" s="155">
        <f>IF(N161="základná",J161,0)</f>
        <v>0</v>
      </c>
      <c r="BF161" s="155">
        <f>IF(N161="znížená",J161,0)</f>
        <v>0</v>
      </c>
      <c r="BG161" s="155">
        <f>IF(N161="zákl. prenesená",J161,0)</f>
        <v>0</v>
      </c>
      <c r="BH161" s="155">
        <f>IF(N161="zníž. prenesená",J161,0)</f>
        <v>0</v>
      </c>
      <c r="BI161" s="155">
        <f>IF(N161="nulová",J161,0)</f>
        <v>0</v>
      </c>
      <c r="BJ161" s="14" t="s">
        <v>145</v>
      </c>
      <c r="BK161" s="155">
        <f>ROUND(I161*H161,2)</f>
        <v>0</v>
      </c>
      <c r="BL161" s="14" t="s">
        <v>206</v>
      </c>
      <c r="BM161" s="154" t="s">
        <v>722</v>
      </c>
    </row>
    <row r="162" spans="1:65" s="2" customFormat="1" ht="14.45" customHeight="1">
      <c r="A162" s="29"/>
      <c r="B162" s="141"/>
      <c r="C162" s="156" t="s">
        <v>244</v>
      </c>
      <c r="D162" s="156" t="s">
        <v>189</v>
      </c>
      <c r="E162" s="157" t="s">
        <v>723</v>
      </c>
      <c r="F162" s="158" t="s">
        <v>724</v>
      </c>
      <c r="G162" s="159" t="s">
        <v>237</v>
      </c>
      <c r="H162" s="160">
        <v>1</v>
      </c>
      <c r="I162" s="161"/>
      <c r="J162" s="162">
        <f>ROUND(I162*H162,2)</f>
        <v>0</v>
      </c>
      <c r="K162" s="163"/>
      <c r="L162" s="164"/>
      <c r="M162" s="165" t="s">
        <v>1</v>
      </c>
      <c r="N162" s="166" t="s">
        <v>41</v>
      </c>
      <c r="O162" s="55"/>
      <c r="P162" s="152">
        <f>O162*H162</f>
        <v>0</v>
      </c>
      <c r="Q162" s="152">
        <v>1.0000000000000001E-5</v>
      </c>
      <c r="R162" s="152">
        <f>Q162*H162</f>
        <v>1.0000000000000001E-5</v>
      </c>
      <c r="S162" s="152">
        <v>0</v>
      </c>
      <c r="T162" s="153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273</v>
      </c>
      <c r="AT162" s="154" t="s">
        <v>189</v>
      </c>
      <c r="AU162" s="154" t="s">
        <v>145</v>
      </c>
      <c r="AY162" s="14" t="s">
        <v>138</v>
      </c>
      <c r="BE162" s="155">
        <f>IF(N162="základná",J162,0)</f>
        <v>0</v>
      </c>
      <c r="BF162" s="155">
        <f>IF(N162="znížená",J162,0)</f>
        <v>0</v>
      </c>
      <c r="BG162" s="155">
        <f>IF(N162="zákl. prenesená",J162,0)</f>
        <v>0</v>
      </c>
      <c r="BH162" s="155">
        <f>IF(N162="zníž. prenesená",J162,0)</f>
        <v>0</v>
      </c>
      <c r="BI162" s="155">
        <f>IF(N162="nulová",J162,0)</f>
        <v>0</v>
      </c>
      <c r="BJ162" s="14" t="s">
        <v>145</v>
      </c>
      <c r="BK162" s="155">
        <f>ROUND(I162*H162,2)</f>
        <v>0</v>
      </c>
      <c r="BL162" s="14" t="s">
        <v>206</v>
      </c>
      <c r="BM162" s="154" t="s">
        <v>725</v>
      </c>
    </row>
    <row r="163" spans="1:65" s="2" customFormat="1" ht="24.2" customHeight="1">
      <c r="A163" s="29"/>
      <c r="B163" s="141"/>
      <c r="C163" s="142" t="s">
        <v>248</v>
      </c>
      <c r="D163" s="142" t="s">
        <v>140</v>
      </c>
      <c r="E163" s="143" t="s">
        <v>726</v>
      </c>
      <c r="F163" s="144" t="s">
        <v>727</v>
      </c>
      <c r="G163" s="145" t="s">
        <v>237</v>
      </c>
      <c r="H163" s="146">
        <v>1</v>
      </c>
      <c r="I163" s="147"/>
      <c r="J163" s="148">
        <f>ROUND(I163*H163,2)</f>
        <v>0</v>
      </c>
      <c r="K163" s="149"/>
      <c r="L163" s="30"/>
      <c r="M163" s="150" t="s">
        <v>1</v>
      </c>
      <c r="N163" s="151" t="s">
        <v>41</v>
      </c>
      <c r="O163" s="55"/>
      <c r="P163" s="152">
        <f>O163*H163</f>
        <v>0</v>
      </c>
      <c r="Q163" s="152">
        <v>0</v>
      </c>
      <c r="R163" s="152">
        <f>Q163*H163</f>
        <v>0</v>
      </c>
      <c r="S163" s="152">
        <v>0</v>
      </c>
      <c r="T163" s="153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206</v>
      </c>
      <c r="AT163" s="154" t="s">
        <v>140</v>
      </c>
      <c r="AU163" s="154" t="s">
        <v>145</v>
      </c>
      <c r="AY163" s="14" t="s">
        <v>138</v>
      </c>
      <c r="BE163" s="155">
        <f>IF(N163="základná",J163,0)</f>
        <v>0</v>
      </c>
      <c r="BF163" s="155">
        <f>IF(N163="znížená",J163,0)</f>
        <v>0</v>
      </c>
      <c r="BG163" s="155">
        <f>IF(N163="zákl. prenesená",J163,0)</f>
        <v>0</v>
      </c>
      <c r="BH163" s="155">
        <f>IF(N163="zníž. prenesená",J163,0)</f>
        <v>0</v>
      </c>
      <c r="BI163" s="155">
        <f>IF(N163="nulová",J163,0)</f>
        <v>0</v>
      </c>
      <c r="BJ163" s="14" t="s">
        <v>145</v>
      </c>
      <c r="BK163" s="155">
        <f>ROUND(I163*H163,2)</f>
        <v>0</v>
      </c>
      <c r="BL163" s="14" t="s">
        <v>206</v>
      </c>
      <c r="BM163" s="154" t="s">
        <v>728</v>
      </c>
    </row>
    <row r="164" spans="1:65" s="2" customFormat="1" ht="24.2" customHeight="1">
      <c r="A164" s="29"/>
      <c r="B164" s="141"/>
      <c r="C164" s="156" t="s">
        <v>252</v>
      </c>
      <c r="D164" s="156" t="s">
        <v>189</v>
      </c>
      <c r="E164" s="157" t="s">
        <v>729</v>
      </c>
      <c r="F164" s="158" t="s">
        <v>730</v>
      </c>
      <c r="G164" s="159" t="s">
        <v>237</v>
      </c>
      <c r="H164" s="160">
        <v>1</v>
      </c>
      <c r="I164" s="161"/>
      <c r="J164" s="162">
        <f>ROUND(I164*H164,2)</f>
        <v>0</v>
      </c>
      <c r="K164" s="163"/>
      <c r="L164" s="164"/>
      <c r="M164" s="165" t="s">
        <v>1</v>
      </c>
      <c r="N164" s="166" t="s">
        <v>41</v>
      </c>
      <c r="O164" s="55"/>
      <c r="P164" s="152">
        <f>O164*H164</f>
        <v>0</v>
      </c>
      <c r="Q164" s="152">
        <v>8.9999999999999998E-4</v>
      </c>
      <c r="R164" s="152">
        <f>Q164*H164</f>
        <v>8.9999999999999998E-4</v>
      </c>
      <c r="S164" s="152">
        <v>0</v>
      </c>
      <c r="T164" s="153">
        <f>S164*H164</f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273</v>
      </c>
      <c r="AT164" s="154" t="s">
        <v>189</v>
      </c>
      <c r="AU164" s="154" t="s">
        <v>145</v>
      </c>
      <c r="AY164" s="14" t="s">
        <v>138</v>
      </c>
      <c r="BE164" s="155">
        <f>IF(N164="základná",J164,0)</f>
        <v>0</v>
      </c>
      <c r="BF164" s="155">
        <f>IF(N164="znížená",J164,0)</f>
        <v>0</v>
      </c>
      <c r="BG164" s="155">
        <f>IF(N164="zákl. prenesená",J164,0)</f>
        <v>0</v>
      </c>
      <c r="BH164" s="155">
        <f>IF(N164="zníž. prenesená",J164,0)</f>
        <v>0</v>
      </c>
      <c r="BI164" s="155">
        <f>IF(N164="nulová",J164,0)</f>
        <v>0</v>
      </c>
      <c r="BJ164" s="14" t="s">
        <v>145</v>
      </c>
      <c r="BK164" s="155">
        <f>ROUND(I164*H164,2)</f>
        <v>0</v>
      </c>
      <c r="BL164" s="14" t="s">
        <v>206</v>
      </c>
      <c r="BM164" s="154" t="s">
        <v>731</v>
      </c>
    </row>
    <row r="165" spans="1:65" s="2" customFormat="1" ht="24.2" customHeight="1">
      <c r="A165" s="29"/>
      <c r="B165" s="141"/>
      <c r="C165" s="142" t="s">
        <v>256</v>
      </c>
      <c r="D165" s="142" t="s">
        <v>140</v>
      </c>
      <c r="E165" s="143" t="s">
        <v>732</v>
      </c>
      <c r="F165" s="144" t="s">
        <v>733</v>
      </c>
      <c r="G165" s="145" t="s">
        <v>482</v>
      </c>
      <c r="H165" s="167"/>
      <c r="I165" s="147"/>
      <c r="J165" s="148">
        <f>ROUND(I165*H165,2)</f>
        <v>0</v>
      </c>
      <c r="K165" s="149"/>
      <c r="L165" s="30"/>
      <c r="M165" s="150" t="s">
        <v>1</v>
      </c>
      <c r="N165" s="151" t="s">
        <v>41</v>
      </c>
      <c r="O165" s="55"/>
      <c r="P165" s="152">
        <f>O165*H165</f>
        <v>0</v>
      </c>
      <c r="Q165" s="152">
        <v>0</v>
      </c>
      <c r="R165" s="152">
        <f>Q165*H165</f>
        <v>0</v>
      </c>
      <c r="S165" s="152">
        <v>0</v>
      </c>
      <c r="T165" s="153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206</v>
      </c>
      <c r="AT165" s="154" t="s">
        <v>140</v>
      </c>
      <c r="AU165" s="154" t="s">
        <v>145</v>
      </c>
      <c r="AY165" s="14" t="s">
        <v>138</v>
      </c>
      <c r="BE165" s="155">
        <f>IF(N165="základná",J165,0)</f>
        <v>0</v>
      </c>
      <c r="BF165" s="155">
        <f>IF(N165="znížená",J165,0)</f>
        <v>0</v>
      </c>
      <c r="BG165" s="155">
        <f>IF(N165="zákl. prenesená",J165,0)</f>
        <v>0</v>
      </c>
      <c r="BH165" s="155">
        <f>IF(N165="zníž. prenesená",J165,0)</f>
        <v>0</v>
      </c>
      <c r="BI165" s="155">
        <f>IF(N165="nulová",J165,0)</f>
        <v>0</v>
      </c>
      <c r="BJ165" s="14" t="s">
        <v>145</v>
      </c>
      <c r="BK165" s="155">
        <f>ROUND(I165*H165,2)</f>
        <v>0</v>
      </c>
      <c r="BL165" s="14" t="s">
        <v>206</v>
      </c>
      <c r="BM165" s="154" t="s">
        <v>734</v>
      </c>
    </row>
    <row r="166" spans="1:65" s="12" customFormat="1" ht="22.9" customHeight="1">
      <c r="B166" s="128"/>
      <c r="D166" s="129" t="s">
        <v>74</v>
      </c>
      <c r="E166" s="139" t="s">
        <v>735</v>
      </c>
      <c r="F166" s="139" t="s">
        <v>736</v>
      </c>
      <c r="I166" s="131"/>
      <c r="J166" s="140">
        <f>BK166</f>
        <v>0</v>
      </c>
      <c r="L166" s="128"/>
      <c r="M166" s="133"/>
      <c r="N166" s="134"/>
      <c r="O166" s="134"/>
      <c r="P166" s="135">
        <f>P167</f>
        <v>0</v>
      </c>
      <c r="Q166" s="134"/>
      <c r="R166" s="135">
        <f>R167</f>
        <v>0</v>
      </c>
      <c r="S166" s="134"/>
      <c r="T166" s="136">
        <f>T167</f>
        <v>0</v>
      </c>
      <c r="AR166" s="129" t="s">
        <v>145</v>
      </c>
      <c r="AT166" s="137" t="s">
        <v>74</v>
      </c>
      <c r="AU166" s="137" t="s">
        <v>83</v>
      </c>
      <c r="AY166" s="129" t="s">
        <v>138</v>
      </c>
      <c r="BK166" s="138">
        <f>BK167</f>
        <v>0</v>
      </c>
    </row>
    <row r="167" spans="1:65" s="2" customFormat="1" ht="14.45" customHeight="1">
      <c r="A167" s="29"/>
      <c r="B167" s="141"/>
      <c r="C167" s="142" t="s">
        <v>261</v>
      </c>
      <c r="D167" s="142" t="s">
        <v>140</v>
      </c>
      <c r="E167" s="143" t="s">
        <v>737</v>
      </c>
      <c r="F167" s="144" t="s">
        <v>738</v>
      </c>
      <c r="G167" s="145" t="s">
        <v>739</v>
      </c>
      <c r="H167" s="146">
        <v>1</v>
      </c>
      <c r="I167" s="147"/>
      <c r="J167" s="148">
        <f>ROUND(I167*H167,2)</f>
        <v>0</v>
      </c>
      <c r="K167" s="149"/>
      <c r="L167" s="30"/>
      <c r="M167" s="150" t="s">
        <v>1</v>
      </c>
      <c r="N167" s="151" t="s">
        <v>41</v>
      </c>
      <c r="O167" s="55"/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206</v>
      </c>
      <c r="AT167" s="154" t="s">
        <v>140</v>
      </c>
      <c r="AU167" s="154" t="s">
        <v>145</v>
      </c>
      <c r="AY167" s="14" t="s">
        <v>138</v>
      </c>
      <c r="BE167" s="155">
        <f>IF(N167="základná",J167,0)</f>
        <v>0</v>
      </c>
      <c r="BF167" s="155">
        <f>IF(N167="znížená",J167,0)</f>
        <v>0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14" t="s">
        <v>145</v>
      </c>
      <c r="BK167" s="155">
        <f>ROUND(I167*H167,2)</f>
        <v>0</v>
      </c>
      <c r="BL167" s="14" t="s">
        <v>206</v>
      </c>
      <c r="BM167" s="154" t="s">
        <v>740</v>
      </c>
    </row>
    <row r="168" spans="1:65" s="12" customFormat="1" ht="25.9" customHeight="1">
      <c r="B168" s="128"/>
      <c r="D168" s="129" t="s">
        <v>74</v>
      </c>
      <c r="E168" s="130" t="s">
        <v>741</v>
      </c>
      <c r="F168" s="130" t="s">
        <v>742</v>
      </c>
      <c r="I168" s="131"/>
      <c r="J168" s="132">
        <f>BK168</f>
        <v>0</v>
      </c>
      <c r="L168" s="128"/>
      <c r="M168" s="133"/>
      <c r="N168" s="134"/>
      <c r="O168" s="134"/>
      <c r="P168" s="135">
        <f>P169</f>
        <v>0</v>
      </c>
      <c r="Q168" s="134"/>
      <c r="R168" s="135">
        <f>R169</f>
        <v>0</v>
      </c>
      <c r="S168" s="134"/>
      <c r="T168" s="136">
        <f>T169</f>
        <v>0</v>
      </c>
      <c r="AR168" s="129" t="s">
        <v>144</v>
      </c>
      <c r="AT168" s="137" t="s">
        <v>74</v>
      </c>
      <c r="AU168" s="137" t="s">
        <v>75</v>
      </c>
      <c r="AY168" s="129" t="s">
        <v>138</v>
      </c>
      <c r="BK168" s="138">
        <f>BK169</f>
        <v>0</v>
      </c>
    </row>
    <row r="169" spans="1:65" s="2" customFormat="1" ht="49.15" customHeight="1">
      <c r="A169" s="29"/>
      <c r="B169" s="141"/>
      <c r="C169" s="142" t="s">
        <v>265</v>
      </c>
      <c r="D169" s="142" t="s">
        <v>140</v>
      </c>
      <c r="E169" s="143" t="s">
        <v>743</v>
      </c>
      <c r="F169" s="144" t="s">
        <v>744</v>
      </c>
      <c r="G169" s="145" t="s">
        <v>745</v>
      </c>
      <c r="H169" s="146">
        <v>16</v>
      </c>
      <c r="I169" s="147"/>
      <c r="J169" s="148">
        <f>ROUND(I169*H169,2)</f>
        <v>0</v>
      </c>
      <c r="K169" s="149"/>
      <c r="L169" s="30"/>
      <c r="M169" s="150" t="s">
        <v>1</v>
      </c>
      <c r="N169" s="151" t="s">
        <v>41</v>
      </c>
      <c r="O169" s="55"/>
      <c r="P169" s="152">
        <f>O169*H169</f>
        <v>0</v>
      </c>
      <c r="Q169" s="152">
        <v>0</v>
      </c>
      <c r="R169" s="152">
        <f>Q169*H169</f>
        <v>0</v>
      </c>
      <c r="S169" s="152">
        <v>0</v>
      </c>
      <c r="T169" s="153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746</v>
      </c>
      <c r="AT169" s="154" t="s">
        <v>140</v>
      </c>
      <c r="AU169" s="154" t="s">
        <v>83</v>
      </c>
      <c r="AY169" s="14" t="s">
        <v>138</v>
      </c>
      <c r="BE169" s="155">
        <f>IF(N169="základná",J169,0)</f>
        <v>0</v>
      </c>
      <c r="BF169" s="155">
        <f>IF(N169="znížená",J169,0)</f>
        <v>0</v>
      </c>
      <c r="BG169" s="155">
        <f>IF(N169="zákl. prenesená",J169,0)</f>
        <v>0</v>
      </c>
      <c r="BH169" s="155">
        <f>IF(N169="zníž. prenesená",J169,0)</f>
        <v>0</v>
      </c>
      <c r="BI169" s="155">
        <f>IF(N169="nulová",J169,0)</f>
        <v>0</v>
      </c>
      <c r="BJ169" s="14" t="s">
        <v>145</v>
      </c>
      <c r="BK169" s="155">
        <f>ROUND(I169*H169,2)</f>
        <v>0</v>
      </c>
      <c r="BL169" s="14" t="s">
        <v>746</v>
      </c>
      <c r="BM169" s="154" t="s">
        <v>747</v>
      </c>
    </row>
    <row r="170" spans="1:65" s="12" customFormat="1" ht="25.9" customHeight="1">
      <c r="B170" s="128"/>
      <c r="D170" s="129" t="s">
        <v>74</v>
      </c>
      <c r="E170" s="130" t="s">
        <v>748</v>
      </c>
      <c r="F170" s="130" t="s">
        <v>749</v>
      </c>
      <c r="I170" s="131"/>
      <c r="J170" s="132">
        <f>BK170</f>
        <v>0</v>
      </c>
      <c r="L170" s="128"/>
      <c r="M170" s="133"/>
      <c r="N170" s="134"/>
      <c r="O170" s="134"/>
      <c r="P170" s="135">
        <f>P171</f>
        <v>0</v>
      </c>
      <c r="Q170" s="134"/>
      <c r="R170" s="135">
        <f>R171</f>
        <v>0</v>
      </c>
      <c r="S170" s="134"/>
      <c r="T170" s="136">
        <f>T171</f>
        <v>0</v>
      </c>
      <c r="AR170" s="129" t="s">
        <v>144</v>
      </c>
      <c r="AT170" s="137" t="s">
        <v>74</v>
      </c>
      <c r="AU170" s="137" t="s">
        <v>75</v>
      </c>
      <c r="AY170" s="129" t="s">
        <v>138</v>
      </c>
      <c r="BK170" s="138">
        <f>BK171</f>
        <v>0</v>
      </c>
    </row>
    <row r="171" spans="1:65" s="2" customFormat="1" ht="24.2" customHeight="1">
      <c r="A171" s="29"/>
      <c r="B171" s="141"/>
      <c r="C171" s="142" t="s">
        <v>269</v>
      </c>
      <c r="D171" s="142" t="s">
        <v>140</v>
      </c>
      <c r="E171" s="143" t="s">
        <v>750</v>
      </c>
      <c r="F171" s="144" t="s">
        <v>751</v>
      </c>
      <c r="G171" s="145" t="s">
        <v>745</v>
      </c>
      <c r="H171" s="146">
        <v>8</v>
      </c>
      <c r="I171" s="147"/>
      <c r="J171" s="148">
        <f>ROUND(I171*H171,2)</f>
        <v>0</v>
      </c>
      <c r="K171" s="149"/>
      <c r="L171" s="30"/>
      <c r="M171" s="168" t="s">
        <v>1</v>
      </c>
      <c r="N171" s="169" t="s">
        <v>41</v>
      </c>
      <c r="O171" s="170"/>
      <c r="P171" s="171">
        <f>O171*H171</f>
        <v>0</v>
      </c>
      <c r="Q171" s="171">
        <v>0</v>
      </c>
      <c r="R171" s="171">
        <f>Q171*H171</f>
        <v>0</v>
      </c>
      <c r="S171" s="171">
        <v>0</v>
      </c>
      <c r="T171" s="172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746</v>
      </c>
      <c r="AT171" s="154" t="s">
        <v>140</v>
      </c>
      <c r="AU171" s="154" t="s">
        <v>83</v>
      </c>
      <c r="AY171" s="14" t="s">
        <v>138</v>
      </c>
      <c r="BE171" s="155">
        <f>IF(N171="základná",J171,0)</f>
        <v>0</v>
      </c>
      <c r="BF171" s="155">
        <f>IF(N171="znížená",J171,0)</f>
        <v>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14" t="s">
        <v>145</v>
      </c>
      <c r="BK171" s="155">
        <f>ROUND(I171*H171,2)</f>
        <v>0</v>
      </c>
      <c r="BL171" s="14" t="s">
        <v>746</v>
      </c>
      <c r="BM171" s="154" t="s">
        <v>752</v>
      </c>
    </row>
    <row r="172" spans="1:65" s="2" customFormat="1" ht="6.95" customHeight="1">
      <c r="A172" s="29"/>
      <c r="B172" s="44"/>
      <c r="C172" s="45"/>
      <c r="D172" s="45"/>
      <c r="E172" s="45"/>
      <c r="F172" s="45"/>
      <c r="G172" s="45"/>
      <c r="H172" s="45"/>
      <c r="I172" s="45"/>
      <c r="J172" s="45"/>
      <c r="K172" s="45"/>
      <c r="L172" s="30"/>
      <c r="M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</row>
  </sheetData>
  <autoFilter ref="C127:K171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1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97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2" t="str">
        <f>'Rekapitulácia stavby'!K6</f>
        <v>STAVEBNÉ ÚPRAVY ČASTI ŠPORTOVÉHO AREÁLU KANIANKA</v>
      </c>
      <c r="F7" s="213"/>
      <c r="G7" s="213"/>
      <c r="H7" s="213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3" t="s">
        <v>753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639</v>
      </c>
      <c r="G12" s="29"/>
      <c r="H12" s="29"/>
      <c r="I12" s="24" t="s">
        <v>21</v>
      </c>
      <c r="J12" s="52" t="str">
        <f>'Rekapitulácia stavby'!AN8</f>
        <v>23. 2. 2021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OBEC KANIANKA, ULICA SNP 583/1,  972 17 KANIANKA </v>
      </c>
      <c r="F15" s="29"/>
      <c r="G15" s="29"/>
      <c r="H15" s="29"/>
      <c r="I15" s="24" t="s">
        <v>26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 t="str">
        <f>'Rekapitulácia stavby'!E14</f>
        <v>Vyplň údaj</v>
      </c>
      <c r="F18" s="195"/>
      <c r="G18" s="195"/>
      <c r="H18" s="195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640</v>
      </c>
      <c r="F21" s="29"/>
      <c r="G21" s="29"/>
      <c r="H21" s="29"/>
      <c r="I21" s="2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641</v>
      </c>
      <c r="F24" s="29"/>
      <c r="G24" s="29"/>
      <c r="H24" s="29"/>
      <c r="I24" s="24" t="s">
        <v>26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0" t="s">
        <v>1</v>
      </c>
      <c r="F27" s="200"/>
      <c r="G27" s="200"/>
      <c r="H27" s="20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35</v>
      </c>
      <c r="E30" s="29"/>
      <c r="F30" s="29"/>
      <c r="G30" s="29"/>
      <c r="H30" s="29"/>
      <c r="I30" s="29"/>
      <c r="J30" s="68">
        <f>ROUND(J132,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39</v>
      </c>
      <c r="E33" s="24" t="s">
        <v>40</v>
      </c>
      <c r="F33" s="96">
        <f>ROUND((SUM(BE132:BE211)),  2)</f>
        <v>0</v>
      </c>
      <c r="G33" s="29"/>
      <c r="H33" s="29"/>
      <c r="I33" s="97">
        <v>0.2</v>
      </c>
      <c r="J33" s="96">
        <f>ROUND(((SUM(BE132:BE211))*I33),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96">
        <f>ROUND((SUM(BF132:BF211)),  2)</f>
        <v>0</v>
      </c>
      <c r="G34" s="29"/>
      <c r="H34" s="29"/>
      <c r="I34" s="97">
        <v>0.2</v>
      </c>
      <c r="J34" s="96">
        <f>ROUND(((SUM(BF132:BF211))*I34),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96">
        <f>ROUND((SUM(BG132:BG211)),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96">
        <f>ROUND((SUM(BH132:BH211)),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96">
        <f>ROUND((SUM(BI132:BI211)),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45</v>
      </c>
      <c r="E39" s="57"/>
      <c r="F39" s="57"/>
      <c r="G39" s="100" t="s">
        <v>46</v>
      </c>
      <c r="H39" s="101" t="s">
        <v>47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4" t="s">
        <v>51</v>
      </c>
      <c r="G61" s="42" t="s">
        <v>50</v>
      </c>
      <c r="H61" s="32"/>
      <c r="I61" s="32"/>
      <c r="J61" s="10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4" t="s">
        <v>51</v>
      </c>
      <c r="G76" s="42" t="s">
        <v>50</v>
      </c>
      <c r="H76" s="32"/>
      <c r="I76" s="32"/>
      <c r="J76" s="10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2" t="str">
        <f>E7</f>
        <v>STAVEBNÉ ÚPRAVY ČASTI ŠPORTOVÉHO AREÁLU KANIANKA</v>
      </c>
      <c r="F85" s="213"/>
      <c r="G85" s="213"/>
      <c r="H85" s="21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3" t="str">
        <f>E9</f>
        <v>03 - VYKUROVANIE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Kanianka</v>
      </c>
      <c r="G89" s="29"/>
      <c r="H89" s="29"/>
      <c r="I89" s="24" t="s">
        <v>21</v>
      </c>
      <c r="J89" s="52" t="str">
        <f>IF(J12="","",J12)</f>
        <v>23. 2. 2021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OBEC KANIANKA, ULICA SNP 583/1,  972 17 KANIANKA </v>
      </c>
      <c r="G91" s="29"/>
      <c r="H91" s="29"/>
      <c r="I91" s="24" t="s">
        <v>29</v>
      </c>
      <c r="J91" s="27" t="str">
        <f>E21</f>
        <v>INPOSTAV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Keratová, INPOSTAV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104</v>
      </c>
      <c r="D96" s="29"/>
      <c r="E96" s="29"/>
      <c r="F96" s="29"/>
      <c r="G96" s="29"/>
      <c r="H96" s="29"/>
      <c r="I96" s="29"/>
      <c r="J96" s="68">
        <f>J132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2:12" s="9" customFormat="1" ht="24.95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J133</f>
        <v>0</v>
      </c>
      <c r="L97" s="109"/>
    </row>
    <row r="98" spans="2:12" s="10" customFormat="1" ht="19.899999999999999" customHeight="1">
      <c r="B98" s="113"/>
      <c r="D98" s="114" t="s">
        <v>111</v>
      </c>
      <c r="E98" s="115"/>
      <c r="F98" s="115"/>
      <c r="G98" s="115"/>
      <c r="H98" s="115"/>
      <c r="I98" s="115"/>
      <c r="J98" s="116">
        <f>J134</f>
        <v>0</v>
      </c>
      <c r="L98" s="113"/>
    </row>
    <row r="99" spans="2:12" s="10" customFormat="1" ht="19.899999999999999" customHeight="1">
      <c r="B99" s="113"/>
      <c r="D99" s="114" t="s">
        <v>112</v>
      </c>
      <c r="E99" s="115"/>
      <c r="F99" s="115"/>
      <c r="G99" s="115"/>
      <c r="H99" s="115"/>
      <c r="I99" s="115"/>
      <c r="J99" s="116">
        <f>J136</f>
        <v>0</v>
      </c>
      <c r="L99" s="113"/>
    </row>
    <row r="100" spans="2:12" s="10" customFormat="1" ht="19.899999999999999" customHeight="1">
      <c r="B100" s="113"/>
      <c r="D100" s="114" t="s">
        <v>113</v>
      </c>
      <c r="E100" s="115"/>
      <c r="F100" s="115"/>
      <c r="G100" s="115"/>
      <c r="H100" s="115"/>
      <c r="I100" s="115"/>
      <c r="J100" s="116">
        <f>J144</f>
        <v>0</v>
      </c>
      <c r="L100" s="113"/>
    </row>
    <row r="101" spans="2:12" s="9" customFormat="1" ht="24.95" customHeight="1">
      <c r="B101" s="109"/>
      <c r="D101" s="110" t="s">
        <v>114</v>
      </c>
      <c r="E101" s="111"/>
      <c r="F101" s="111"/>
      <c r="G101" s="111"/>
      <c r="H101" s="111"/>
      <c r="I101" s="111"/>
      <c r="J101" s="112">
        <f>J146</f>
        <v>0</v>
      </c>
      <c r="L101" s="109"/>
    </row>
    <row r="102" spans="2:12" s="10" customFormat="1" ht="19.899999999999999" customHeight="1">
      <c r="B102" s="113"/>
      <c r="D102" s="114" t="s">
        <v>116</v>
      </c>
      <c r="E102" s="115"/>
      <c r="F102" s="115"/>
      <c r="G102" s="115"/>
      <c r="H102" s="115"/>
      <c r="I102" s="115"/>
      <c r="J102" s="116">
        <f>J147</f>
        <v>0</v>
      </c>
      <c r="L102" s="113"/>
    </row>
    <row r="103" spans="2:12" s="10" customFormat="1" ht="19.899999999999999" customHeight="1">
      <c r="B103" s="113"/>
      <c r="D103" s="114" t="s">
        <v>754</v>
      </c>
      <c r="E103" s="115"/>
      <c r="F103" s="115"/>
      <c r="G103" s="115"/>
      <c r="H103" s="115"/>
      <c r="I103" s="115"/>
      <c r="J103" s="116">
        <f>J153</f>
        <v>0</v>
      </c>
      <c r="L103" s="113"/>
    </row>
    <row r="104" spans="2:12" s="10" customFormat="1" ht="19.899999999999999" customHeight="1">
      <c r="B104" s="113"/>
      <c r="D104" s="114" t="s">
        <v>755</v>
      </c>
      <c r="E104" s="115"/>
      <c r="F104" s="115"/>
      <c r="G104" s="115"/>
      <c r="H104" s="115"/>
      <c r="I104" s="115"/>
      <c r="J104" s="116">
        <f>J160</f>
        <v>0</v>
      </c>
      <c r="L104" s="113"/>
    </row>
    <row r="105" spans="2:12" s="10" customFormat="1" ht="19.899999999999999" customHeight="1">
      <c r="B105" s="113"/>
      <c r="D105" s="114" t="s">
        <v>756</v>
      </c>
      <c r="E105" s="115"/>
      <c r="F105" s="115"/>
      <c r="G105" s="115"/>
      <c r="H105" s="115"/>
      <c r="I105" s="115"/>
      <c r="J105" s="116">
        <f>J167</f>
        <v>0</v>
      </c>
      <c r="L105" s="113"/>
    </row>
    <row r="106" spans="2:12" s="10" customFormat="1" ht="19.899999999999999" customHeight="1">
      <c r="B106" s="113"/>
      <c r="D106" s="114" t="s">
        <v>757</v>
      </c>
      <c r="E106" s="115"/>
      <c r="F106" s="115"/>
      <c r="G106" s="115"/>
      <c r="H106" s="115"/>
      <c r="I106" s="115"/>
      <c r="J106" s="116">
        <f>J173</f>
        <v>0</v>
      </c>
      <c r="L106" s="113"/>
    </row>
    <row r="107" spans="2:12" s="10" customFormat="1" ht="19.899999999999999" customHeight="1">
      <c r="B107" s="113"/>
      <c r="D107" s="114" t="s">
        <v>758</v>
      </c>
      <c r="E107" s="115"/>
      <c r="F107" s="115"/>
      <c r="G107" s="115"/>
      <c r="H107" s="115"/>
      <c r="I107" s="115"/>
      <c r="J107" s="116">
        <f>J195</f>
        <v>0</v>
      </c>
      <c r="L107" s="113"/>
    </row>
    <row r="108" spans="2:12" s="10" customFormat="1" ht="19.899999999999999" customHeight="1">
      <c r="B108" s="113"/>
      <c r="D108" s="114" t="s">
        <v>759</v>
      </c>
      <c r="E108" s="115"/>
      <c r="F108" s="115"/>
      <c r="G108" s="115"/>
      <c r="H108" s="115"/>
      <c r="I108" s="115"/>
      <c r="J108" s="116">
        <f>J200</f>
        <v>0</v>
      </c>
      <c r="L108" s="113"/>
    </row>
    <row r="109" spans="2:12" s="10" customFormat="1" ht="19.899999999999999" customHeight="1">
      <c r="B109" s="113"/>
      <c r="D109" s="114" t="s">
        <v>760</v>
      </c>
      <c r="E109" s="115"/>
      <c r="F109" s="115"/>
      <c r="G109" s="115"/>
      <c r="H109" s="115"/>
      <c r="I109" s="115"/>
      <c r="J109" s="116">
        <f>J203</f>
        <v>0</v>
      </c>
      <c r="L109" s="113"/>
    </row>
    <row r="110" spans="2:12" s="10" customFormat="1" ht="19.899999999999999" customHeight="1">
      <c r="B110" s="113"/>
      <c r="D110" s="114" t="s">
        <v>122</v>
      </c>
      <c r="E110" s="115"/>
      <c r="F110" s="115"/>
      <c r="G110" s="115"/>
      <c r="H110" s="115"/>
      <c r="I110" s="115"/>
      <c r="J110" s="116">
        <f>J205</f>
        <v>0</v>
      </c>
      <c r="L110" s="113"/>
    </row>
    <row r="111" spans="2:12" s="9" customFormat="1" ht="24.95" customHeight="1">
      <c r="B111" s="109"/>
      <c r="D111" s="110" t="s">
        <v>646</v>
      </c>
      <c r="E111" s="111"/>
      <c r="F111" s="111"/>
      <c r="G111" s="111"/>
      <c r="H111" s="111"/>
      <c r="I111" s="111"/>
      <c r="J111" s="112">
        <f>J208</f>
        <v>0</v>
      </c>
      <c r="L111" s="109"/>
    </row>
    <row r="112" spans="2:12" s="9" customFormat="1" ht="24.95" customHeight="1">
      <c r="B112" s="109"/>
      <c r="D112" s="110" t="s">
        <v>647</v>
      </c>
      <c r="E112" s="111"/>
      <c r="F112" s="111"/>
      <c r="G112" s="111"/>
      <c r="H112" s="111"/>
      <c r="I112" s="111"/>
      <c r="J112" s="112">
        <f>J210</f>
        <v>0</v>
      </c>
      <c r="L112" s="109"/>
    </row>
    <row r="113" spans="1:31" s="2" customFormat="1" ht="21.7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6.95" customHeight="1">
      <c r="A114" s="29"/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8" spans="1:31" s="2" customFormat="1" ht="6.95" customHeight="1">
      <c r="A118" s="29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24.95" customHeight="1">
      <c r="A119" s="29"/>
      <c r="B119" s="30"/>
      <c r="C119" s="18" t="s">
        <v>124</v>
      </c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12" customHeight="1">
      <c r="A121" s="29"/>
      <c r="B121" s="30"/>
      <c r="C121" s="24" t="s">
        <v>15</v>
      </c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6.5" customHeight="1">
      <c r="A122" s="29"/>
      <c r="B122" s="30"/>
      <c r="C122" s="29"/>
      <c r="D122" s="29"/>
      <c r="E122" s="212" t="str">
        <f>E7</f>
        <v>STAVEBNÉ ÚPRAVY ČASTI ŠPORTOVÉHO AREÁLU KANIANKA</v>
      </c>
      <c r="F122" s="213"/>
      <c r="G122" s="213"/>
      <c r="H122" s="213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2" customHeight="1">
      <c r="A123" s="29"/>
      <c r="B123" s="30"/>
      <c r="C123" s="24" t="s">
        <v>98</v>
      </c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6.5" customHeight="1">
      <c r="A124" s="29"/>
      <c r="B124" s="30"/>
      <c r="C124" s="29"/>
      <c r="D124" s="29"/>
      <c r="E124" s="173" t="str">
        <f>E9</f>
        <v>03 - VYKUROVANIE</v>
      </c>
      <c r="F124" s="214"/>
      <c r="G124" s="214"/>
      <c r="H124" s="214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6.95" customHeight="1">
      <c r="A125" s="29"/>
      <c r="B125" s="30"/>
      <c r="C125" s="29"/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12" customHeight="1">
      <c r="A126" s="29"/>
      <c r="B126" s="30"/>
      <c r="C126" s="24" t="s">
        <v>19</v>
      </c>
      <c r="D126" s="29"/>
      <c r="E126" s="29"/>
      <c r="F126" s="22" t="str">
        <f>F12</f>
        <v>Kanianka</v>
      </c>
      <c r="G126" s="29"/>
      <c r="H126" s="29"/>
      <c r="I126" s="24" t="s">
        <v>21</v>
      </c>
      <c r="J126" s="52" t="str">
        <f>IF(J12="","",J12)</f>
        <v>23. 2. 2021</v>
      </c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6.95" customHeight="1">
      <c r="A127" s="29"/>
      <c r="B127" s="30"/>
      <c r="C127" s="29"/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5.2" customHeight="1">
      <c r="A128" s="29"/>
      <c r="B128" s="30"/>
      <c r="C128" s="24" t="s">
        <v>23</v>
      </c>
      <c r="D128" s="29"/>
      <c r="E128" s="29"/>
      <c r="F128" s="22" t="str">
        <f>E15</f>
        <v xml:space="preserve">OBEC KANIANKA, ULICA SNP 583/1,  972 17 KANIANKA </v>
      </c>
      <c r="G128" s="29"/>
      <c r="H128" s="29"/>
      <c r="I128" s="24" t="s">
        <v>29</v>
      </c>
      <c r="J128" s="27" t="str">
        <f>E21</f>
        <v>INPOSTAV</v>
      </c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27</v>
      </c>
      <c r="D129" s="29"/>
      <c r="E129" s="29"/>
      <c r="F129" s="22" t="str">
        <f>IF(E18="","",E18)</f>
        <v>Vyplň údaj</v>
      </c>
      <c r="G129" s="29"/>
      <c r="H129" s="29"/>
      <c r="I129" s="24" t="s">
        <v>32</v>
      </c>
      <c r="J129" s="27" t="str">
        <f>E24</f>
        <v xml:space="preserve">Keratová, INPOSTAV 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0.3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11" customFormat="1" ht="29.25" customHeight="1">
      <c r="A131" s="117"/>
      <c r="B131" s="118"/>
      <c r="C131" s="119" t="s">
        <v>125</v>
      </c>
      <c r="D131" s="120" t="s">
        <v>60</v>
      </c>
      <c r="E131" s="120" t="s">
        <v>56</v>
      </c>
      <c r="F131" s="120" t="s">
        <v>57</v>
      </c>
      <c r="G131" s="120" t="s">
        <v>126</v>
      </c>
      <c r="H131" s="120" t="s">
        <v>127</v>
      </c>
      <c r="I131" s="120" t="s">
        <v>128</v>
      </c>
      <c r="J131" s="121" t="s">
        <v>103</v>
      </c>
      <c r="K131" s="122" t="s">
        <v>129</v>
      </c>
      <c r="L131" s="123"/>
      <c r="M131" s="59" t="s">
        <v>1</v>
      </c>
      <c r="N131" s="60" t="s">
        <v>39</v>
      </c>
      <c r="O131" s="60" t="s">
        <v>130</v>
      </c>
      <c r="P131" s="60" t="s">
        <v>131</v>
      </c>
      <c r="Q131" s="60" t="s">
        <v>132</v>
      </c>
      <c r="R131" s="60" t="s">
        <v>133</v>
      </c>
      <c r="S131" s="60" t="s">
        <v>134</v>
      </c>
      <c r="T131" s="61" t="s">
        <v>135</v>
      </c>
      <c r="U131" s="117"/>
      <c r="V131" s="117"/>
      <c r="W131" s="117"/>
      <c r="X131" s="117"/>
      <c r="Y131" s="117"/>
      <c r="Z131" s="117"/>
      <c r="AA131" s="117"/>
      <c r="AB131" s="117"/>
      <c r="AC131" s="117"/>
      <c r="AD131" s="117"/>
      <c r="AE131" s="117"/>
    </row>
    <row r="132" spans="1:65" s="2" customFormat="1" ht="22.9" customHeight="1">
      <c r="A132" s="29"/>
      <c r="B132" s="30"/>
      <c r="C132" s="66" t="s">
        <v>104</v>
      </c>
      <c r="D132" s="29"/>
      <c r="E132" s="29"/>
      <c r="F132" s="29"/>
      <c r="G132" s="29"/>
      <c r="H132" s="29"/>
      <c r="I132" s="29"/>
      <c r="J132" s="124">
        <f>BK132</f>
        <v>0</v>
      </c>
      <c r="K132" s="29"/>
      <c r="L132" s="30"/>
      <c r="M132" s="62"/>
      <c r="N132" s="53"/>
      <c r="O132" s="63"/>
      <c r="P132" s="125">
        <f>P133+P146+P208+P210</f>
        <v>0</v>
      </c>
      <c r="Q132" s="63"/>
      <c r="R132" s="125">
        <f>R133+R146+R208+R210</f>
        <v>0.64045907999999996</v>
      </c>
      <c r="S132" s="63"/>
      <c r="T132" s="126">
        <f>T133+T146+T208+T210</f>
        <v>1.5182500000000001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4" t="s">
        <v>74</v>
      </c>
      <c r="AU132" s="14" t="s">
        <v>105</v>
      </c>
      <c r="BK132" s="127">
        <f>BK133+BK146+BK208+BK210</f>
        <v>0</v>
      </c>
    </row>
    <row r="133" spans="1:65" s="12" customFormat="1" ht="25.9" customHeight="1">
      <c r="B133" s="128"/>
      <c r="D133" s="129" t="s">
        <v>74</v>
      </c>
      <c r="E133" s="130" t="s">
        <v>136</v>
      </c>
      <c r="F133" s="130" t="s">
        <v>137</v>
      </c>
      <c r="I133" s="131"/>
      <c r="J133" s="132">
        <f>BK133</f>
        <v>0</v>
      </c>
      <c r="L133" s="128"/>
      <c r="M133" s="133"/>
      <c r="N133" s="134"/>
      <c r="O133" s="134"/>
      <c r="P133" s="135">
        <f>P134+P136+P144</f>
        <v>0</v>
      </c>
      <c r="Q133" s="134"/>
      <c r="R133" s="135">
        <f>R134+R136+R144</f>
        <v>6.0800000000000003E-3</v>
      </c>
      <c r="S133" s="134"/>
      <c r="T133" s="136">
        <f>T134+T136+T144</f>
        <v>1.292</v>
      </c>
      <c r="AR133" s="129" t="s">
        <v>83</v>
      </c>
      <c r="AT133" s="137" t="s">
        <v>74</v>
      </c>
      <c r="AU133" s="137" t="s">
        <v>75</v>
      </c>
      <c r="AY133" s="129" t="s">
        <v>138</v>
      </c>
      <c r="BK133" s="138">
        <f>BK134+BK136+BK144</f>
        <v>0</v>
      </c>
    </row>
    <row r="134" spans="1:65" s="12" customFormat="1" ht="22.9" customHeight="1">
      <c r="B134" s="128"/>
      <c r="D134" s="129" t="s">
        <v>74</v>
      </c>
      <c r="E134" s="139" t="s">
        <v>163</v>
      </c>
      <c r="F134" s="139" t="s">
        <v>260</v>
      </c>
      <c r="I134" s="131"/>
      <c r="J134" s="140">
        <f>BK134</f>
        <v>0</v>
      </c>
      <c r="L134" s="128"/>
      <c r="M134" s="133"/>
      <c r="N134" s="134"/>
      <c r="O134" s="134"/>
      <c r="P134" s="135">
        <f>P135</f>
        <v>0</v>
      </c>
      <c r="Q134" s="134"/>
      <c r="R134" s="135">
        <f>R135</f>
        <v>6.0800000000000003E-3</v>
      </c>
      <c r="S134" s="134"/>
      <c r="T134" s="136">
        <f>T135</f>
        <v>0</v>
      </c>
      <c r="AR134" s="129" t="s">
        <v>83</v>
      </c>
      <c r="AT134" s="137" t="s">
        <v>74</v>
      </c>
      <c r="AU134" s="137" t="s">
        <v>83</v>
      </c>
      <c r="AY134" s="129" t="s">
        <v>138</v>
      </c>
      <c r="BK134" s="138">
        <f>BK135</f>
        <v>0</v>
      </c>
    </row>
    <row r="135" spans="1:65" s="2" customFormat="1" ht="24.2" customHeight="1">
      <c r="A135" s="29"/>
      <c r="B135" s="141"/>
      <c r="C135" s="142" t="s">
        <v>83</v>
      </c>
      <c r="D135" s="142" t="s">
        <v>140</v>
      </c>
      <c r="E135" s="143" t="s">
        <v>648</v>
      </c>
      <c r="F135" s="144" t="s">
        <v>649</v>
      </c>
      <c r="G135" s="145" t="s">
        <v>237</v>
      </c>
      <c r="H135" s="146">
        <v>2</v>
      </c>
      <c r="I135" s="147"/>
      <c r="J135" s="148">
        <f>ROUND(I135*H135,2)</f>
        <v>0</v>
      </c>
      <c r="K135" s="149"/>
      <c r="L135" s="30"/>
      <c r="M135" s="150" t="s">
        <v>1</v>
      </c>
      <c r="N135" s="151" t="s">
        <v>41</v>
      </c>
      <c r="O135" s="55"/>
      <c r="P135" s="152">
        <f>O135*H135</f>
        <v>0</v>
      </c>
      <c r="Q135" s="152">
        <v>3.0400000000000002E-3</v>
      </c>
      <c r="R135" s="152">
        <f>Q135*H135</f>
        <v>6.0800000000000003E-3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144</v>
      </c>
      <c r="AT135" s="154" t="s">
        <v>140</v>
      </c>
      <c r="AU135" s="154" t="s">
        <v>145</v>
      </c>
      <c r="AY135" s="14" t="s">
        <v>138</v>
      </c>
      <c r="BE135" s="155">
        <f>IF(N135="základná",J135,0)</f>
        <v>0</v>
      </c>
      <c r="BF135" s="155">
        <f>IF(N135="znížená",J135,0)</f>
        <v>0</v>
      </c>
      <c r="BG135" s="155">
        <f>IF(N135="zákl. prenesená",J135,0)</f>
        <v>0</v>
      </c>
      <c r="BH135" s="155">
        <f>IF(N135="zníž. prenesená",J135,0)</f>
        <v>0</v>
      </c>
      <c r="BI135" s="155">
        <f>IF(N135="nulová",J135,0)</f>
        <v>0</v>
      </c>
      <c r="BJ135" s="14" t="s">
        <v>145</v>
      </c>
      <c r="BK135" s="155">
        <f>ROUND(I135*H135,2)</f>
        <v>0</v>
      </c>
      <c r="BL135" s="14" t="s">
        <v>144</v>
      </c>
      <c r="BM135" s="154" t="s">
        <v>761</v>
      </c>
    </row>
    <row r="136" spans="1:65" s="12" customFormat="1" ht="22.9" customHeight="1">
      <c r="B136" s="128"/>
      <c r="D136" s="129" t="s">
        <v>74</v>
      </c>
      <c r="E136" s="139" t="s">
        <v>175</v>
      </c>
      <c r="F136" s="139" t="s">
        <v>349</v>
      </c>
      <c r="I136" s="131"/>
      <c r="J136" s="140">
        <f>BK136</f>
        <v>0</v>
      </c>
      <c r="L136" s="128"/>
      <c r="M136" s="133"/>
      <c r="N136" s="134"/>
      <c r="O136" s="134"/>
      <c r="P136" s="135">
        <f>SUM(P137:P143)</f>
        <v>0</v>
      </c>
      <c r="Q136" s="134"/>
      <c r="R136" s="135">
        <f>SUM(R137:R143)</f>
        <v>0</v>
      </c>
      <c r="S136" s="134"/>
      <c r="T136" s="136">
        <f>SUM(T137:T143)</f>
        <v>1.292</v>
      </c>
      <c r="AR136" s="129" t="s">
        <v>83</v>
      </c>
      <c r="AT136" s="137" t="s">
        <v>74</v>
      </c>
      <c r="AU136" s="137" t="s">
        <v>83</v>
      </c>
      <c r="AY136" s="129" t="s">
        <v>138</v>
      </c>
      <c r="BK136" s="138">
        <f>SUM(BK137:BK143)</f>
        <v>0</v>
      </c>
    </row>
    <row r="137" spans="1:65" s="2" customFormat="1" ht="24.2" customHeight="1">
      <c r="A137" s="29"/>
      <c r="B137" s="141"/>
      <c r="C137" s="142" t="s">
        <v>145</v>
      </c>
      <c r="D137" s="142" t="s">
        <v>140</v>
      </c>
      <c r="E137" s="143" t="s">
        <v>654</v>
      </c>
      <c r="F137" s="144" t="s">
        <v>655</v>
      </c>
      <c r="G137" s="145" t="s">
        <v>237</v>
      </c>
      <c r="H137" s="146">
        <v>1</v>
      </c>
      <c r="I137" s="147"/>
      <c r="J137" s="148">
        <f t="shared" ref="J137:J143" si="0">ROUND(I137*H137,2)</f>
        <v>0</v>
      </c>
      <c r="K137" s="149"/>
      <c r="L137" s="30"/>
      <c r="M137" s="150" t="s">
        <v>1</v>
      </c>
      <c r="N137" s="151" t="s">
        <v>41</v>
      </c>
      <c r="O137" s="55"/>
      <c r="P137" s="152">
        <f t="shared" ref="P137:P143" si="1">O137*H137</f>
        <v>0</v>
      </c>
      <c r="Q137" s="152">
        <v>0</v>
      </c>
      <c r="R137" s="152">
        <f t="shared" ref="R137:R143" si="2">Q137*H137</f>
        <v>0</v>
      </c>
      <c r="S137" s="152">
        <v>4.0000000000000001E-3</v>
      </c>
      <c r="T137" s="153">
        <f t="shared" ref="T137:T143" si="3">S137*H137</f>
        <v>4.0000000000000001E-3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144</v>
      </c>
      <c r="AT137" s="154" t="s">
        <v>140</v>
      </c>
      <c r="AU137" s="154" t="s">
        <v>145</v>
      </c>
      <c r="AY137" s="14" t="s">
        <v>138</v>
      </c>
      <c r="BE137" s="155">
        <f t="shared" ref="BE137:BE143" si="4">IF(N137="základná",J137,0)</f>
        <v>0</v>
      </c>
      <c r="BF137" s="155">
        <f t="shared" ref="BF137:BF143" si="5">IF(N137="znížená",J137,0)</f>
        <v>0</v>
      </c>
      <c r="BG137" s="155">
        <f t="shared" ref="BG137:BG143" si="6">IF(N137="zákl. prenesená",J137,0)</f>
        <v>0</v>
      </c>
      <c r="BH137" s="155">
        <f t="shared" ref="BH137:BH143" si="7">IF(N137="zníž. prenesená",J137,0)</f>
        <v>0</v>
      </c>
      <c r="BI137" s="155">
        <f t="shared" ref="BI137:BI143" si="8">IF(N137="nulová",J137,0)</f>
        <v>0</v>
      </c>
      <c r="BJ137" s="14" t="s">
        <v>145</v>
      </c>
      <c r="BK137" s="155">
        <f t="shared" ref="BK137:BK143" si="9">ROUND(I137*H137,2)</f>
        <v>0</v>
      </c>
      <c r="BL137" s="14" t="s">
        <v>144</v>
      </c>
      <c r="BM137" s="154" t="s">
        <v>762</v>
      </c>
    </row>
    <row r="138" spans="1:65" s="2" customFormat="1" ht="24.2" customHeight="1">
      <c r="A138" s="29"/>
      <c r="B138" s="141"/>
      <c r="C138" s="142" t="s">
        <v>150</v>
      </c>
      <c r="D138" s="142" t="s">
        <v>140</v>
      </c>
      <c r="E138" s="143" t="s">
        <v>763</v>
      </c>
      <c r="F138" s="144" t="s">
        <v>764</v>
      </c>
      <c r="G138" s="145" t="s">
        <v>153</v>
      </c>
      <c r="H138" s="146">
        <v>28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41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4.5999999999999999E-2</v>
      </c>
      <c r="T138" s="153">
        <f t="shared" si="3"/>
        <v>1.288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144</v>
      </c>
      <c r="AT138" s="154" t="s">
        <v>140</v>
      </c>
      <c r="AU138" s="154" t="s">
        <v>145</v>
      </c>
      <c r="AY138" s="14" t="s">
        <v>138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145</v>
      </c>
      <c r="BK138" s="155">
        <f t="shared" si="9"/>
        <v>0</v>
      </c>
      <c r="BL138" s="14" t="s">
        <v>144</v>
      </c>
      <c r="BM138" s="154" t="s">
        <v>765</v>
      </c>
    </row>
    <row r="139" spans="1:65" s="2" customFormat="1" ht="14.45" customHeight="1">
      <c r="A139" s="29"/>
      <c r="B139" s="141"/>
      <c r="C139" s="142" t="s">
        <v>144</v>
      </c>
      <c r="D139" s="142" t="s">
        <v>140</v>
      </c>
      <c r="E139" s="143" t="s">
        <v>660</v>
      </c>
      <c r="F139" s="144" t="s">
        <v>397</v>
      </c>
      <c r="G139" s="145" t="s">
        <v>182</v>
      </c>
      <c r="H139" s="146">
        <v>1.518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41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144</v>
      </c>
      <c r="AT139" s="154" t="s">
        <v>140</v>
      </c>
      <c r="AU139" s="154" t="s">
        <v>145</v>
      </c>
      <c r="AY139" s="14" t="s">
        <v>138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145</v>
      </c>
      <c r="BK139" s="155">
        <f t="shared" si="9"/>
        <v>0</v>
      </c>
      <c r="BL139" s="14" t="s">
        <v>144</v>
      </c>
      <c r="BM139" s="154" t="s">
        <v>766</v>
      </c>
    </row>
    <row r="140" spans="1:65" s="2" customFormat="1" ht="24.2" customHeight="1">
      <c r="A140" s="29"/>
      <c r="B140" s="141"/>
      <c r="C140" s="142" t="s">
        <v>159</v>
      </c>
      <c r="D140" s="142" t="s">
        <v>140</v>
      </c>
      <c r="E140" s="143" t="s">
        <v>662</v>
      </c>
      <c r="F140" s="144" t="s">
        <v>401</v>
      </c>
      <c r="G140" s="145" t="s">
        <v>182</v>
      </c>
      <c r="H140" s="146">
        <v>95.634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41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144</v>
      </c>
      <c r="AT140" s="154" t="s">
        <v>140</v>
      </c>
      <c r="AU140" s="154" t="s">
        <v>145</v>
      </c>
      <c r="AY140" s="14" t="s">
        <v>138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145</v>
      </c>
      <c r="BK140" s="155">
        <f t="shared" si="9"/>
        <v>0</v>
      </c>
      <c r="BL140" s="14" t="s">
        <v>144</v>
      </c>
      <c r="BM140" s="154" t="s">
        <v>767</v>
      </c>
    </row>
    <row r="141" spans="1:65" s="2" customFormat="1" ht="24.2" customHeight="1">
      <c r="A141" s="29"/>
      <c r="B141" s="141"/>
      <c r="C141" s="142" t="s">
        <v>163</v>
      </c>
      <c r="D141" s="142" t="s">
        <v>140</v>
      </c>
      <c r="E141" s="143" t="s">
        <v>664</v>
      </c>
      <c r="F141" s="144" t="s">
        <v>665</v>
      </c>
      <c r="G141" s="145" t="s">
        <v>182</v>
      </c>
      <c r="H141" s="146">
        <v>1.518</v>
      </c>
      <c r="I141" s="147"/>
      <c r="J141" s="148">
        <f t="shared" si="0"/>
        <v>0</v>
      </c>
      <c r="K141" s="149"/>
      <c r="L141" s="30"/>
      <c r="M141" s="150" t="s">
        <v>1</v>
      </c>
      <c r="N141" s="151" t="s">
        <v>41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144</v>
      </c>
      <c r="AT141" s="154" t="s">
        <v>140</v>
      </c>
      <c r="AU141" s="154" t="s">
        <v>145</v>
      </c>
      <c r="AY141" s="14" t="s">
        <v>138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145</v>
      </c>
      <c r="BK141" s="155">
        <f t="shared" si="9"/>
        <v>0</v>
      </c>
      <c r="BL141" s="14" t="s">
        <v>144</v>
      </c>
      <c r="BM141" s="154" t="s">
        <v>768</v>
      </c>
    </row>
    <row r="142" spans="1:65" s="2" customFormat="1" ht="14.45" customHeight="1">
      <c r="A142" s="29"/>
      <c r="B142" s="141"/>
      <c r="C142" s="142" t="s">
        <v>167</v>
      </c>
      <c r="D142" s="142" t="s">
        <v>140</v>
      </c>
      <c r="E142" s="143" t="s">
        <v>667</v>
      </c>
      <c r="F142" s="144" t="s">
        <v>668</v>
      </c>
      <c r="G142" s="145" t="s">
        <v>182</v>
      </c>
      <c r="H142" s="146">
        <v>1.518</v>
      </c>
      <c r="I142" s="147"/>
      <c r="J142" s="148">
        <f t="shared" si="0"/>
        <v>0</v>
      </c>
      <c r="K142" s="149"/>
      <c r="L142" s="30"/>
      <c r="M142" s="150" t="s">
        <v>1</v>
      </c>
      <c r="N142" s="151" t="s">
        <v>41</v>
      </c>
      <c r="O142" s="55"/>
      <c r="P142" s="152">
        <f t="shared" si="1"/>
        <v>0</v>
      </c>
      <c r="Q142" s="152">
        <v>0</v>
      </c>
      <c r="R142" s="152">
        <f t="shared" si="2"/>
        <v>0</v>
      </c>
      <c r="S142" s="152">
        <v>0</v>
      </c>
      <c r="T142" s="153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144</v>
      </c>
      <c r="AT142" s="154" t="s">
        <v>140</v>
      </c>
      <c r="AU142" s="154" t="s">
        <v>145</v>
      </c>
      <c r="AY142" s="14" t="s">
        <v>138</v>
      </c>
      <c r="BE142" s="155">
        <f t="shared" si="4"/>
        <v>0</v>
      </c>
      <c r="BF142" s="155">
        <f t="shared" si="5"/>
        <v>0</v>
      </c>
      <c r="BG142" s="155">
        <f t="shared" si="6"/>
        <v>0</v>
      </c>
      <c r="BH142" s="155">
        <f t="shared" si="7"/>
        <v>0</v>
      </c>
      <c r="BI142" s="155">
        <f t="shared" si="8"/>
        <v>0</v>
      </c>
      <c r="BJ142" s="14" t="s">
        <v>145</v>
      </c>
      <c r="BK142" s="155">
        <f t="shared" si="9"/>
        <v>0</v>
      </c>
      <c r="BL142" s="14" t="s">
        <v>144</v>
      </c>
      <c r="BM142" s="154" t="s">
        <v>769</v>
      </c>
    </row>
    <row r="143" spans="1:65" s="2" customFormat="1" ht="24.2" customHeight="1">
      <c r="A143" s="29"/>
      <c r="B143" s="141"/>
      <c r="C143" s="142" t="s">
        <v>171</v>
      </c>
      <c r="D143" s="142" t="s">
        <v>140</v>
      </c>
      <c r="E143" s="143" t="s">
        <v>670</v>
      </c>
      <c r="F143" s="144" t="s">
        <v>671</v>
      </c>
      <c r="G143" s="145" t="s">
        <v>182</v>
      </c>
      <c r="H143" s="146">
        <v>1.518</v>
      </c>
      <c r="I143" s="147"/>
      <c r="J143" s="148">
        <f t="shared" si="0"/>
        <v>0</v>
      </c>
      <c r="K143" s="149"/>
      <c r="L143" s="30"/>
      <c r="M143" s="150" t="s">
        <v>1</v>
      </c>
      <c r="N143" s="151" t="s">
        <v>41</v>
      </c>
      <c r="O143" s="55"/>
      <c r="P143" s="152">
        <f t="shared" si="1"/>
        <v>0</v>
      </c>
      <c r="Q143" s="152">
        <v>0</v>
      </c>
      <c r="R143" s="152">
        <f t="shared" si="2"/>
        <v>0</v>
      </c>
      <c r="S143" s="152">
        <v>0</v>
      </c>
      <c r="T143" s="153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144</v>
      </c>
      <c r="AT143" s="154" t="s">
        <v>140</v>
      </c>
      <c r="AU143" s="154" t="s">
        <v>145</v>
      </c>
      <c r="AY143" s="14" t="s">
        <v>138</v>
      </c>
      <c r="BE143" s="155">
        <f t="shared" si="4"/>
        <v>0</v>
      </c>
      <c r="BF143" s="155">
        <f t="shared" si="5"/>
        <v>0</v>
      </c>
      <c r="BG143" s="155">
        <f t="shared" si="6"/>
        <v>0</v>
      </c>
      <c r="BH143" s="155">
        <f t="shared" si="7"/>
        <v>0</v>
      </c>
      <c r="BI143" s="155">
        <f t="shared" si="8"/>
        <v>0</v>
      </c>
      <c r="BJ143" s="14" t="s">
        <v>145</v>
      </c>
      <c r="BK143" s="155">
        <f t="shared" si="9"/>
        <v>0</v>
      </c>
      <c r="BL143" s="14" t="s">
        <v>144</v>
      </c>
      <c r="BM143" s="154" t="s">
        <v>770</v>
      </c>
    </row>
    <row r="144" spans="1:65" s="12" customFormat="1" ht="22.9" customHeight="1">
      <c r="B144" s="128"/>
      <c r="D144" s="129" t="s">
        <v>74</v>
      </c>
      <c r="E144" s="139" t="s">
        <v>411</v>
      </c>
      <c r="F144" s="139" t="s">
        <v>412</v>
      </c>
      <c r="I144" s="131"/>
      <c r="J144" s="140">
        <f>BK144</f>
        <v>0</v>
      </c>
      <c r="L144" s="128"/>
      <c r="M144" s="133"/>
      <c r="N144" s="134"/>
      <c r="O144" s="134"/>
      <c r="P144" s="135">
        <f>P145</f>
        <v>0</v>
      </c>
      <c r="Q144" s="134"/>
      <c r="R144" s="135">
        <f>R145</f>
        <v>0</v>
      </c>
      <c r="S144" s="134"/>
      <c r="T144" s="136">
        <f>T145</f>
        <v>0</v>
      </c>
      <c r="AR144" s="129" t="s">
        <v>83</v>
      </c>
      <c r="AT144" s="137" t="s">
        <v>74</v>
      </c>
      <c r="AU144" s="137" t="s">
        <v>83</v>
      </c>
      <c r="AY144" s="129" t="s">
        <v>138</v>
      </c>
      <c r="BK144" s="138">
        <f>BK145</f>
        <v>0</v>
      </c>
    </row>
    <row r="145" spans="1:65" s="2" customFormat="1" ht="24.2" customHeight="1">
      <c r="A145" s="29"/>
      <c r="B145" s="141"/>
      <c r="C145" s="142" t="s">
        <v>175</v>
      </c>
      <c r="D145" s="142" t="s">
        <v>140</v>
      </c>
      <c r="E145" s="143" t="s">
        <v>771</v>
      </c>
      <c r="F145" s="144" t="s">
        <v>415</v>
      </c>
      <c r="G145" s="145" t="s">
        <v>182</v>
      </c>
      <c r="H145" s="146">
        <v>6.0000000000000001E-3</v>
      </c>
      <c r="I145" s="147"/>
      <c r="J145" s="148">
        <f>ROUND(I145*H145,2)</f>
        <v>0</v>
      </c>
      <c r="K145" s="149"/>
      <c r="L145" s="30"/>
      <c r="M145" s="150" t="s">
        <v>1</v>
      </c>
      <c r="N145" s="151" t="s">
        <v>41</v>
      </c>
      <c r="O145" s="55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144</v>
      </c>
      <c r="AT145" s="154" t="s">
        <v>140</v>
      </c>
      <c r="AU145" s="154" t="s">
        <v>145</v>
      </c>
      <c r="AY145" s="14" t="s">
        <v>138</v>
      </c>
      <c r="BE145" s="155">
        <f>IF(N145="základná",J145,0)</f>
        <v>0</v>
      </c>
      <c r="BF145" s="155">
        <f>IF(N145="znížená",J145,0)</f>
        <v>0</v>
      </c>
      <c r="BG145" s="155">
        <f>IF(N145="zákl. prenesená",J145,0)</f>
        <v>0</v>
      </c>
      <c r="BH145" s="155">
        <f>IF(N145="zníž. prenesená",J145,0)</f>
        <v>0</v>
      </c>
      <c r="BI145" s="155">
        <f>IF(N145="nulová",J145,0)</f>
        <v>0</v>
      </c>
      <c r="BJ145" s="14" t="s">
        <v>145</v>
      </c>
      <c r="BK145" s="155">
        <f>ROUND(I145*H145,2)</f>
        <v>0</v>
      </c>
      <c r="BL145" s="14" t="s">
        <v>144</v>
      </c>
      <c r="BM145" s="154" t="s">
        <v>772</v>
      </c>
    </row>
    <row r="146" spans="1:65" s="12" customFormat="1" ht="25.9" customHeight="1">
      <c r="B146" s="128"/>
      <c r="D146" s="129" t="s">
        <v>74</v>
      </c>
      <c r="E146" s="130" t="s">
        <v>417</v>
      </c>
      <c r="F146" s="130" t="s">
        <v>418</v>
      </c>
      <c r="I146" s="131"/>
      <c r="J146" s="132">
        <f>BK146</f>
        <v>0</v>
      </c>
      <c r="L146" s="128"/>
      <c r="M146" s="133"/>
      <c r="N146" s="134"/>
      <c r="O146" s="134"/>
      <c r="P146" s="135">
        <f>P147+P153+P160+P167+P173+P195+P200+P203+P205</f>
        <v>0</v>
      </c>
      <c r="Q146" s="134"/>
      <c r="R146" s="135">
        <f>R147+R153+R160+R167+R173+R195+R200+R203+R205</f>
        <v>0.63437907999999998</v>
      </c>
      <c r="S146" s="134"/>
      <c r="T146" s="136">
        <f>T147+T153+T160+T167+T173+T195+T200+T203+T205</f>
        <v>0.22625000000000001</v>
      </c>
      <c r="AR146" s="129" t="s">
        <v>145</v>
      </c>
      <c r="AT146" s="137" t="s">
        <v>74</v>
      </c>
      <c r="AU146" s="137" t="s">
        <v>75</v>
      </c>
      <c r="AY146" s="129" t="s">
        <v>138</v>
      </c>
      <c r="BK146" s="138">
        <f>BK147+BK153+BK160+BK167+BK173+BK195+BK200+BK203+BK205</f>
        <v>0</v>
      </c>
    </row>
    <row r="147" spans="1:65" s="12" customFormat="1" ht="22.9" customHeight="1">
      <c r="B147" s="128"/>
      <c r="D147" s="129" t="s">
        <v>74</v>
      </c>
      <c r="E147" s="139" t="s">
        <v>484</v>
      </c>
      <c r="F147" s="139" t="s">
        <v>485</v>
      </c>
      <c r="I147" s="131"/>
      <c r="J147" s="140">
        <f>BK147</f>
        <v>0</v>
      </c>
      <c r="L147" s="128"/>
      <c r="M147" s="133"/>
      <c r="N147" s="134"/>
      <c r="O147" s="134"/>
      <c r="P147" s="135">
        <f>SUM(P148:P152)</f>
        <v>0</v>
      </c>
      <c r="Q147" s="134"/>
      <c r="R147" s="135">
        <f>SUM(R148:R152)</f>
        <v>4.0800000000000003E-3</v>
      </c>
      <c r="S147" s="134"/>
      <c r="T147" s="136">
        <f>SUM(T148:T152)</f>
        <v>0</v>
      </c>
      <c r="AR147" s="129" t="s">
        <v>145</v>
      </c>
      <c r="AT147" s="137" t="s">
        <v>74</v>
      </c>
      <c r="AU147" s="137" t="s">
        <v>83</v>
      </c>
      <c r="AY147" s="129" t="s">
        <v>138</v>
      </c>
      <c r="BK147" s="138">
        <f>SUM(BK148:BK152)</f>
        <v>0</v>
      </c>
    </row>
    <row r="148" spans="1:65" s="2" customFormat="1" ht="24.2" customHeight="1">
      <c r="A148" s="29"/>
      <c r="B148" s="141"/>
      <c r="C148" s="142" t="s">
        <v>179</v>
      </c>
      <c r="D148" s="142" t="s">
        <v>140</v>
      </c>
      <c r="E148" s="143" t="s">
        <v>773</v>
      </c>
      <c r="F148" s="144" t="s">
        <v>774</v>
      </c>
      <c r="G148" s="145" t="s">
        <v>153</v>
      </c>
      <c r="H148" s="146">
        <v>66</v>
      </c>
      <c r="I148" s="147"/>
      <c r="J148" s="148">
        <f>ROUND(I148*H148,2)</f>
        <v>0</v>
      </c>
      <c r="K148" s="149"/>
      <c r="L148" s="30"/>
      <c r="M148" s="150" t="s">
        <v>1</v>
      </c>
      <c r="N148" s="151" t="s">
        <v>41</v>
      </c>
      <c r="O148" s="55"/>
      <c r="P148" s="152">
        <f>O148*H148</f>
        <v>0</v>
      </c>
      <c r="Q148" s="152">
        <v>2.0000000000000002E-5</v>
      </c>
      <c r="R148" s="152">
        <f>Q148*H148</f>
        <v>1.3200000000000002E-3</v>
      </c>
      <c r="S148" s="152">
        <v>0</v>
      </c>
      <c r="T148" s="153">
        <f>S148*H148</f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206</v>
      </c>
      <c r="AT148" s="154" t="s">
        <v>140</v>
      </c>
      <c r="AU148" s="154" t="s">
        <v>145</v>
      </c>
      <c r="AY148" s="14" t="s">
        <v>138</v>
      </c>
      <c r="BE148" s="155">
        <f>IF(N148="základná",J148,0)</f>
        <v>0</v>
      </c>
      <c r="BF148" s="155">
        <f>IF(N148="znížená",J148,0)</f>
        <v>0</v>
      </c>
      <c r="BG148" s="155">
        <f>IF(N148="zákl. prenesená",J148,0)</f>
        <v>0</v>
      </c>
      <c r="BH148" s="155">
        <f>IF(N148="zníž. prenesená",J148,0)</f>
        <v>0</v>
      </c>
      <c r="BI148" s="155">
        <f>IF(N148="nulová",J148,0)</f>
        <v>0</v>
      </c>
      <c r="BJ148" s="14" t="s">
        <v>145</v>
      </c>
      <c r="BK148" s="155">
        <f>ROUND(I148*H148,2)</f>
        <v>0</v>
      </c>
      <c r="BL148" s="14" t="s">
        <v>206</v>
      </c>
      <c r="BM148" s="154" t="s">
        <v>775</v>
      </c>
    </row>
    <row r="149" spans="1:65" s="2" customFormat="1" ht="24.2" customHeight="1">
      <c r="A149" s="29"/>
      <c r="B149" s="141"/>
      <c r="C149" s="156" t="s">
        <v>184</v>
      </c>
      <c r="D149" s="156" t="s">
        <v>189</v>
      </c>
      <c r="E149" s="157" t="s">
        <v>776</v>
      </c>
      <c r="F149" s="158" t="s">
        <v>777</v>
      </c>
      <c r="G149" s="159" t="s">
        <v>153</v>
      </c>
      <c r="H149" s="160">
        <v>7</v>
      </c>
      <c r="I149" s="161"/>
      <c r="J149" s="162">
        <f>ROUND(I149*H149,2)</f>
        <v>0</v>
      </c>
      <c r="K149" s="163"/>
      <c r="L149" s="164"/>
      <c r="M149" s="165" t="s">
        <v>1</v>
      </c>
      <c r="N149" s="166" t="s">
        <v>41</v>
      </c>
      <c r="O149" s="55"/>
      <c r="P149" s="152">
        <f>O149*H149</f>
        <v>0</v>
      </c>
      <c r="Q149" s="152">
        <v>1.3999999999999999E-4</v>
      </c>
      <c r="R149" s="152">
        <f>Q149*H149</f>
        <v>9.7999999999999997E-4</v>
      </c>
      <c r="S149" s="152">
        <v>0</v>
      </c>
      <c r="T149" s="15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273</v>
      </c>
      <c r="AT149" s="154" t="s">
        <v>189</v>
      </c>
      <c r="AU149" s="154" t="s">
        <v>145</v>
      </c>
      <c r="AY149" s="14" t="s">
        <v>138</v>
      </c>
      <c r="BE149" s="155">
        <f>IF(N149="základná",J149,0)</f>
        <v>0</v>
      </c>
      <c r="BF149" s="155">
        <f>IF(N149="znížená",J149,0)</f>
        <v>0</v>
      </c>
      <c r="BG149" s="155">
        <f>IF(N149="zákl. prenesená",J149,0)</f>
        <v>0</v>
      </c>
      <c r="BH149" s="155">
        <f>IF(N149="zníž. prenesená",J149,0)</f>
        <v>0</v>
      </c>
      <c r="BI149" s="155">
        <f>IF(N149="nulová",J149,0)</f>
        <v>0</v>
      </c>
      <c r="BJ149" s="14" t="s">
        <v>145</v>
      </c>
      <c r="BK149" s="155">
        <f>ROUND(I149*H149,2)</f>
        <v>0</v>
      </c>
      <c r="BL149" s="14" t="s">
        <v>206</v>
      </c>
      <c r="BM149" s="154" t="s">
        <v>778</v>
      </c>
    </row>
    <row r="150" spans="1:65" s="2" customFormat="1" ht="24.2" customHeight="1">
      <c r="A150" s="29"/>
      <c r="B150" s="141"/>
      <c r="C150" s="156" t="s">
        <v>188</v>
      </c>
      <c r="D150" s="156" t="s">
        <v>189</v>
      </c>
      <c r="E150" s="157" t="s">
        <v>779</v>
      </c>
      <c r="F150" s="158" t="s">
        <v>780</v>
      </c>
      <c r="G150" s="159" t="s">
        <v>153</v>
      </c>
      <c r="H150" s="160">
        <v>29</v>
      </c>
      <c r="I150" s="161"/>
      <c r="J150" s="162">
        <f>ROUND(I150*H150,2)</f>
        <v>0</v>
      </c>
      <c r="K150" s="163"/>
      <c r="L150" s="164"/>
      <c r="M150" s="165" t="s">
        <v>1</v>
      </c>
      <c r="N150" s="166" t="s">
        <v>41</v>
      </c>
      <c r="O150" s="55"/>
      <c r="P150" s="152">
        <f>O150*H150</f>
        <v>0</v>
      </c>
      <c r="Q150" s="152">
        <v>2.0000000000000002E-5</v>
      </c>
      <c r="R150" s="152">
        <f>Q150*H150</f>
        <v>5.8E-4</v>
      </c>
      <c r="S150" s="152">
        <v>0</v>
      </c>
      <c r="T150" s="15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273</v>
      </c>
      <c r="AT150" s="154" t="s">
        <v>189</v>
      </c>
      <c r="AU150" s="154" t="s">
        <v>145</v>
      </c>
      <c r="AY150" s="14" t="s">
        <v>138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4" t="s">
        <v>145</v>
      </c>
      <c r="BK150" s="155">
        <f>ROUND(I150*H150,2)</f>
        <v>0</v>
      </c>
      <c r="BL150" s="14" t="s">
        <v>206</v>
      </c>
      <c r="BM150" s="154" t="s">
        <v>781</v>
      </c>
    </row>
    <row r="151" spans="1:65" s="2" customFormat="1" ht="24.2" customHeight="1">
      <c r="A151" s="29"/>
      <c r="B151" s="141"/>
      <c r="C151" s="156" t="s">
        <v>194</v>
      </c>
      <c r="D151" s="156" t="s">
        <v>189</v>
      </c>
      <c r="E151" s="157" t="s">
        <v>782</v>
      </c>
      <c r="F151" s="158" t="s">
        <v>783</v>
      </c>
      <c r="G151" s="159" t="s">
        <v>153</v>
      </c>
      <c r="H151" s="160">
        <v>30</v>
      </c>
      <c r="I151" s="161"/>
      <c r="J151" s="162">
        <f>ROUND(I151*H151,2)</f>
        <v>0</v>
      </c>
      <c r="K151" s="163"/>
      <c r="L151" s="164"/>
      <c r="M151" s="165" t="s">
        <v>1</v>
      </c>
      <c r="N151" s="166" t="s">
        <v>41</v>
      </c>
      <c r="O151" s="55"/>
      <c r="P151" s="152">
        <f>O151*H151</f>
        <v>0</v>
      </c>
      <c r="Q151" s="152">
        <v>4.0000000000000003E-5</v>
      </c>
      <c r="R151" s="152">
        <f>Q151*H151</f>
        <v>1.2000000000000001E-3</v>
      </c>
      <c r="S151" s="152">
        <v>0</v>
      </c>
      <c r="T151" s="15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273</v>
      </c>
      <c r="AT151" s="154" t="s">
        <v>189</v>
      </c>
      <c r="AU151" s="154" t="s">
        <v>145</v>
      </c>
      <c r="AY151" s="14" t="s">
        <v>138</v>
      </c>
      <c r="BE151" s="155">
        <f>IF(N151="základná",J151,0)</f>
        <v>0</v>
      </c>
      <c r="BF151" s="155">
        <f>IF(N151="znížená",J151,0)</f>
        <v>0</v>
      </c>
      <c r="BG151" s="155">
        <f>IF(N151="zákl. prenesená",J151,0)</f>
        <v>0</v>
      </c>
      <c r="BH151" s="155">
        <f>IF(N151="zníž. prenesená",J151,0)</f>
        <v>0</v>
      </c>
      <c r="BI151" s="155">
        <f>IF(N151="nulová",J151,0)</f>
        <v>0</v>
      </c>
      <c r="BJ151" s="14" t="s">
        <v>145</v>
      </c>
      <c r="BK151" s="155">
        <f>ROUND(I151*H151,2)</f>
        <v>0</v>
      </c>
      <c r="BL151" s="14" t="s">
        <v>206</v>
      </c>
      <c r="BM151" s="154" t="s">
        <v>784</v>
      </c>
    </row>
    <row r="152" spans="1:65" s="2" customFormat="1" ht="24.2" customHeight="1">
      <c r="A152" s="29"/>
      <c r="B152" s="141"/>
      <c r="C152" s="142" t="s">
        <v>198</v>
      </c>
      <c r="D152" s="142" t="s">
        <v>140</v>
      </c>
      <c r="E152" s="143" t="s">
        <v>517</v>
      </c>
      <c r="F152" s="144" t="s">
        <v>518</v>
      </c>
      <c r="G152" s="145" t="s">
        <v>482</v>
      </c>
      <c r="H152" s="167"/>
      <c r="I152" s="147"/>
      <c r="J152" s="148">
        <f>ROUND(I152*H152,2)</f>
        <v>0</v>
      </c>
      <c r="K152" s="149"/>
      <c r="L152" s="30"/>
      <c r="M152" s="150" t="s">
        <v>1</v>
      </c>
      <c r="N152" s="151" t="s">
        <v>41</v>
      </c>
      <c r="O152" s="55"/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206</v>
      </c>
      <c r="AT152" s="154" t="s">
        <v>140</v>
      </c>
      <c r="AU152" s="154" t="s">
        <v>145</v>
      </c>
      <c r="AY152" s="14" t="s">
        <v>138</v>
      </c>
      <c r="BE152" s="155">
        <f>IF(N152="základná",J152,0)</f>
        <v>0</v>
      </c>
      <c r="BF152" s="155">
        <f>IF(N152="znížená",J152,0)</f>
        <v>0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4" t="s">
        <v>145</v>
      </c>
      <c r="BK152" s="155">
        <f>ROUND(I152*H152,2)</f>
        <v>0</v>
      </c>
      <c r="BL152" s="14" t="s">
        <v>206</v>
      </c>
      <c r="BM152" s="154" t="s">
        <v>785</v>
      </c>
    </row>
    <row r="153" spans="1:65" s="12" customFormat="1" ht="22.9" customHeight="1">
      <c r="B153" s="128"/>
      <c r="D153" s="129" t="s">
        <v>74</v>
      </c>
      <c r="E153" s="139" t="s">
        <v>786</v>
      </c>
      <c r="F153" s="139" t="s">
        <v>787</v>
      </c>
      <c r="I153" s="131"/>
      <c r="J153" s="140">
        <f>BK153</f>
        <v>0</v>
      </c>
      <c r="L153" s="128"/>
      <c r="M153" s="133"/>
      <c r="N153" s="134"/>
      <c r="O153" s="134"/>
      <c r="P153" s="135">
        <f>SUM(P154:P159)</f>
        <v>0</v>
      </c>
      <c r="Q153" s="134"/>
      <c r="R153" s="135">
        <f>SUM(R154:R159)</f>
        <v>0.14462</v>
      </c>
      <c r="S153" s="134"/>
      <c r="T153" s="136">
        <f>SUM(T154:T159)</f>
        <v>0.22625000000000001</v>
      </c>
      <c r="AR153" s="129" t="s">
        <v>145</v>
      </c>
      <c r="AT153" s="137" t="s">
        <v>74</v>
      </c>
      <c r="AU153" s="137" t="s">
        <v>83</v>
      </c>
      <c r="AY153" s="129" t="s">
        <v>138</v>
      </c>
      <c r="BK153" s="138">
        <f>SUM(BK154:BK159)</f>
        <v>0</v>
      </c>
    </row>
    <row r="154" spans="1:65" s="2" customFormat="1" ht="24.2" customHeight="1">
      <c r="A154" s="29"/>
      <c r="B154" s="141"/>
      <c r="C154" s="142" t="s">
        <v>202</v>
      </c>
      <c r="D154" s="142" t="s">
        <v>140</v>
      </c>
      <c r="E154" s="143" t="s">
        <v>788</v>
      </c>
      <c r="F154" s="144" t="s">
        <v>789</v>
      </c>
      <c r="G154" s="145" t="s">
        <v>237</v>
      </c>
      <c r="H154" s="146">
        <v>1</v>
      </c>
      <c r="I154" s="147"/>
      <c r="J154" s="148">
        <f t="shared" ref="J154:J159" si="10">ROUND(I154*H154,2)</f>
        <v>0</v>
      </c>
      <c r="K154" s="149"/>
      <c r="L154" s="30"/>
      <c r="M154" s="150" t="s">
        <v>1</v>
      </c>
      <c r="N154" s="151" t="s">
        <v>41</v>
      </c>
      <c r="O154" s="55"/>
      <c r="P154" s="152">
        <f t="shared" ref="P154:P159" si="11">O154*H154</f>
        <v>0</v>
      </c>
      <c r="Q154" s="152">
        <v>1.7000000000000001E-4</v>
      </c>
      <c r="R154" s="152">
        <f t="shared" ref="R154:R159" si="12">Q154*H154</f>
        <v>1.7000000000000001E-4</v>
      </c>
      <c r="S154" s="152">
        <v>0.22625000000000001</v>
      </c>
      <c r="T154" s="153">
        <f t="shared" ref="T154:T159" si="13">S154*H154</f>
        <v>0.22625000000000001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206</v>
      </c>
      <c r="AT154" s="154" t="s">
        <v>140</v>
      </c>
      <c r="AU154" s="154" t="s">
        <v>145</v>
      </c>
      <c r="AY154" s="14" t="s">
        <v>138</v>
      </c>
      <c r="BE154" s="155">
        <f t="shared" ref="BE154:BE159" si="14">IF(N154="základná",J154,0)</f>
        <v>0</v>
      </c>
      <c r="BF154" s="155">
        <f t="shared" ref="BF154:BF159" si="15">IF(N154="znížená",J154,0)</f>
        <v>0</v>
      </c>
      <c r="BG154" s="155">
        <f t="shared" ref="BG154:BG159" si="16">IF(N154="zákl. prenesená",J154,0)</f>
        <v>0</v>
      </c>
      <c r="BH154" s="155">
        <f t="shared" ref="BH154:BH159" si="17">IF(N154="zníž. prenesená",J154,0)</f>
        <v>0</v>
      </c>
      <c r="BI154" s="155">
        <f t="shared" ref="BI154:BI159" si="18">IF(N154="nulová",J154,0)</f>
        <v>0</v>
      </c>
      <c r="BJ154" s="14" t="s">
        <v>145</v>
      </c>
      <c r="BK154" s="155">
        <f t="shared" ref="BK154:BK159" si="19">ROUND(I154*H154,2)</f>
        <v>0</v>
      </c>
      <c r="BL154" s="14" t="s">
        <v>206</v>
      </c>
      <c r="BM154" s="154" t="s">
        <v>790</v>
      </c>
    </row>
    <row r="155" spans="1:65" s="2" customFormat="1" ht="24.2" customHeight="1">
      <c r="A155" s="29"/>
      <c r="B155" s="141"/>
      <c r="C155" s="142" t="s">
        <v>206</v>
      </c>
      <c r="D155" s="142" t="s">
        <v>140</v>
      </c>
      <c r="E155" s="143" t="s">
        <v>791</v>
      </c>
      <c r="F155" s="144" t="s">
        <v>792</v>
      </c>
      <c r="G155" s="145" t="s">
        <v>721</v>
      </c>
      <c r="H155" s="146">
        <v>1</v>
      </c>
      <c r="I155" s="147"/>
      <c r="J155" s="148">
        <f t="shared" si="10"/>
        <v>0</v>
      </c>
      <c r="K155" s="149"/>
      <c r="L155" s="30"/>
      <c r="M155" s="150" t="s">
        <v>1</v>
      </c>
      <c r="N155" s="151" t="s">
        <v>41</v>
      </c>
      <c r="O155" s="55"/>
      <c r="P155" s="152">
        <f t="shared" si="11"/>
        <v>0</v>
      </c>
      <c r="Q155" s="152">
        <v>4.6000000000000001E-4</v>
      </c>
      <c r="R155" s="152">
        <f t="shared" si="12"/>
        <v>4.6000000000000001E-4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206</v>
      </c>
      <c r="AT155" s="154" t="s">
        <v>140</v>
      </c>
      <c r="AU155" s="154" t="s">
        <v>145</v>
      </c>
      <c r="AY155" s="14" t="s">
        <v>138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145</v>
      </c>
      <c r="BK155" s="155">
        <f t="shared" si="19"/>
        <v>0</v>
      </c>
      <c r="BL155" s="14" t="s">
        <v>206</v>
      </c>
      <c r="BM155" s="154" t="s">
        <v>793</v>
      </c>
    </row>
    <row r="156" spans="1:65" s="2" customFormat="1" ht="37.9" customHeight="1">
      <c r="A156" s="29"/>
      <c r="B156" s="141"/>
      <c r="C156" s="156" t="s">
        <v>210</v>
      </c>
      <c r="D156" s="156" t="s">
        <v>189</v>
      </c>
      <c r="E156" s="157" t="s">
        <v>794</v>
      </c>
      <c r="F156" s="158" t="s">
        <v>795</v>
      </c>
      <c r="G156" s="159" t="s">
        <v>237</v>
      </c>
      <c r="H156" s="160">
        <v>1</v>
      </c>
      <c r="I156" s="161"/>
      <c r="J156" s="162">
        <f t="shared" si="10"/>
        <v>0</v>
      </c>
      <c r="K156" s="163"/>
      <c r="L156" s="164"/>
      <c r="M156" s="165" t="s">
        <v>1</v>
      </c>
      <c r="N156" s="166" t="s">
        <v>41</v>
      </c>
      <c r="O156" s="55"/>
      <c r="P156" s="152">
        <f t="shared" si="11"/>
        <v>0</v>
      </c>
      <c r="Q156" s="152">
        <v>0.13200000000000001</v>
      </c>
      <c r="R156" s="152">
        <f t="shared" si="12"/>
        <v>0.13200000000000001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273</v>
      </c>
      <c r="AT156" s="154" t="s">
        <v>189</v>
      </c>
      <c r="AU156" s="154" t="s">
        <v>145</v>
      </c>
      <c r="AY156" s="14" t="s">
        <v>138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145</v>
      </c>
      <c r="BK156" s="155">
        <f t="shared" si="19"/>
        <v>0</v>
      </c>
      <c r="BL156" s="14" t="s">
        <v>206</v>
      </c>
      <c r="BM156" s="154" t="s">
        <v>796</v>
      </c>
    </row>
    <row r="157" spans="1:65" s="2" customFormat="1" ht="14.45" customHeight="1">
      <c r="A157" s="29"/>
      <c r="B157" s="141"/>
      <c r="C157" s="142" t="s">
        <v>214</v>
      </c>
      <c r="D157" s="142" t="s">
        <v>140</v>
      </c>
      <c r="E157" s="143" t="s">
        <v>797</v>
      </c>
      <c r="F157" s="144" t="s">
        <v>798</v>
      </c>
      <c r="G157" s="145" t="s">
        <v>237</v>
      </c>
      <c r="H157" s="146">
        <v>1</v>
      </c>
      <c r="I157" s="147"/>
      <c r="J157" s="148">
        <f t="shared" si="10"/>
        <v>0</v>
      </c>
      <c r="K157" s="149"/>
      <c r="L157" s="30"/>
      <c r="M157" s="150" t="s">
        <v>1</v>
      </c>
      <c r="N157" s="151" t="s">
        <v>41</v>
      </c>
      <c r="O157" s="55"/>
      <c r="P157" s="152">
        <f t="shared" si="11"/>
        <v>0</v>
      </c>
      <c r="Q157" s="152">
        <v>4.8999999999999998E-4</v>
      </c>
      <c r="R157" s="152">
        <f t="shared" si="12"/>
        <v>4.8999999999999998E-4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206</v>
      </c>
      <c r="AT157" s="154" t="s">
        <v>140</v>
      </c>
      <c r="AU157" s="154" t="s">
        <v>145</v>
      </c>
      <c r="AY157" s="14" t="s">
        <v>138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145</v>
      </c>
      <c r="BK157" s="155">
        <f t="shared" si="19"/>
        <v>0</v>
      </c>
      <c r="BL157" s="14" t="s">
        <v>206</v>
      </c>
      <c r="BM157" s="154" t="s">
        <v>799</v>
      </c>
    </row>
    <row r="158" spans="1:65" s="2" customFormat="1" ht="14.45" customHeight="1">
      <c r="A158" s="29"/>
      <c r="B158" s="141"/>
      <c r="C158" s="156" t="s">
        <v>218</v>
      </c>
      <c r="D158" s="156" t="s">
        <v>189</v>
      </c>
      <c r="E158" s="157" t="s">
        <v>800</v>
      </c>
      <c r="F158" s="158" t="s">
        <v>801</v>
      </c>
      <c r="G158" s="159" t="s">
        <v>237</v>
      </c>
      <c r="H158" s="160">
        <v>1</v>
      </c>
      <c r="I158" s="161"/>
      <c r="J158" s="162">
        <f t="shared" si="10"/>
        <v>0</v>
      </c>
      <c r="K158" s="163"/>
      <c r="L158" s="164"/>
      <c r="M158" s="165" t="s">
        <v>1</v>
      </c>
      <c r="N158" s="166" t="s">
        <v>41</v>
      </c>
      <c r="O158" s="55"/>
      <c r="P158" s="152">
        <f t="shared" si="11"/>
        <v>0</v>
      </c>
      <c r="Q158" s="152">
        <v>1.15E-2</v>
      </c>
      <c r="R158" s="152">
        <f t="shared" si="12"/>
        <v>1.15E-2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746</v>
      </c>
      <c r="AT158" s="154" t="s">
        <v>189</v>
      </c>
      <c r="AU158" s="154" t="s">
        <v>145</v>
      </c>
      <c r="AY158" s="14" t="s">
        <v>138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145</v>
      </c>
      <c r="BK158" s="155">
        <f t="shared" si="19"/>
        <v>0</v>
      </c>
      <c r="BL158" s="14" t="s">
        <v>746</v>
      </c>
      <c r="BM158" s="154" t="s">
        <v>802</v>
      </c>
    </row>
    <row r="159" spans="1:65" s="2" customFormat="1" ht="24.2" customHeight="1">
      <c r="A159" s="29"/>
      <c r="B159" s="141"/>
      <c r="C159" s="142" t="s">
        <v>7</v>
      </c>
      <c r="D159" s="142" t="s">
        <v>140</v>
      </c>
      <c r="E159" s="143" t="s">
        <v>803</v>
      </c>
      <c r="F159" s="144" t="s">
        <v>804</v>
      </c>
      <c r="G159" s="145" t="s">
        <v>482</v>
      </c>
      <c r="H159" s="167"/>
      <c r="I159" s="147"/>
      <c r="J159" s="148">
        <f t="shared" si="10"/>
        <v>0</v>
      </c>
      <c r="K159" s="149"/>
      <c r="L159" s="30"/>
      <c r="M159" s="150" t="s">
        <v>1</v>
      </c>
      <c r="N159" s="151" t="s">
        <v>41</v>
      </c>
      <c r="O159" s="55"/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206</v>
      </c>
      <c r="AT159" s="154" t="s">
        <v>140</v>
      </c>
      <c r="AU159" s="154" t="s">
        <v>145</v>
      </c>
      <c r="AY159" s="14" t="s">
        <v>138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145</v>
      </c>
      <c r="BK159" s="155">
        <f t="shared" si="19"/>
        <v>0</v>
      </c>
      <c r="BL159" s="14" t="s">
        <v>206</v>
      </c>
      <c r="BM159" s="154" t="s">
        <v>805</v>
      </c>
    </row>
    <row r="160" spans="1:65" s="12" customFormat="1" ht="22.9" customHeight="1">
      <c r="B160" s="128"/>
      <c r="D160" s="129" t="s">
        <v>74</v>
      </c>
      <c r="E160" s="139" t="s">
        <v>806</v>
      </c>
      <c r="F160" s="139" t="s">
        <v>807</v>
      </c>
      <c r="I160" s="131"/>
      <c r="J160" s="140">
        <f>BK160</f>
        <v>0</v>
      </c>
      <c r="L160" s="128"/>
      <c r="M160" s="133"/>
      <c r="N160" s="134"/>
      <c r="O160" s="134"/>
      <c r="P160" s="135">
        <f>SUM(P161:P166)</f>
        <v>0</v>
      </c>
      <c r="Q160" s="134"/>
      <c r="R160" s="135">
        <f>SUM(R161:R166)</f>
        <v>8.8599999999999998E-3</v>
      </c>
      <c r="S160" s="134"/>
      <c r="T160" s="136">
        <f>SUM(T161:T166)</f>
        <v>0</v>
      </c>
      <c r="AR160" s="129" t="s">
        <v>145</v>
      </c>
      <c r="AT160" s="137" t="s">
        <v>74</v>
      </c>
      <c r="AU160" s="137" t="s">
        <v>83</v>
      </c>
      <c r="AY160" s="129" t="s">
        <v>138</v>
      </c>
      <c r="BK160" s="138">
        <f>SUM(BK161:BK166)</f>
        <v>0</v>
      </c>
    </row>
    <row r="161" spans="1:65" s="2" customFormat="1" ht="14.45" customHeight="1">
      <c r="A161" s="29"/>
      <c r="B161" s="141"/>
      <c r="C161" s="142" t="s">
        <v>225</v>
      </c>
      <c r="D161" s="142" t="s">
        <v>140</v>
      </c>
      <c r="E161" s="143" t="s">
        <v>808</v>
      </c>
      <c r="F161" s="144" t="s">
        <v>809</v>
      </c>
      <c r="G161" s="145" t="s">
        <v>237</v>
      </c>
      <c r="H161" s="146">
        <v>4</v>
      </c>
      <c r="I161" s="147"/>
      <c r="J161" s="148">
        <f t="shared" ref="J161:J166" si="20">ROUND(I161*H161,2)</f>
        <v>0</v>
      </c>
      <c r="K161" s="149"/>
      <c r="L161" s="30"/>
      <c r="M161" s="150" t="s">
        <v>1</v>
      </c>
      <c r="N161" s="151" t="s">
        <v>41</v>
      </c>
      <c r="O161" s="55"/>
      <c r="P161" s="152">
        <f t="shared" ref="P161:P166" si="21">O161*H161</f>
        <v>0</v>
      </c>
      <c r="Q161" s="152">
        <v>1.14E-3</v>
      </c>
      <c r="R161" s="152">
        <f t="shared" ref="R161:R166" si="22">Q161*H161</f>
        <v>4.5599999999999998E-3</v>
      </c>
      <c r="S161" s="152">
        <v>0</v>
      </c>
      <c r="T161" s="153">
        <f t="shared" ref="T161:T166" si="23"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206</v>
      </c>
      <c r="AT161" s="154" t="s">
        <v>140</v>
      </c>
      <c r="AU161" s="154" t="s">
        <v>145</v>
      </c>
      <c r="AY161" s="14" t="s">
        <v>138</v>
      </c>
      <c r="BE161" s="155">
        <f t="shared" ref="BE161:BE166" si="24">IF(N161="základná",J161,0)</f>
        <v>0</v>
      </c>
      <c r="BF161" s="155">
        <f t="shared" ref="BF161:BF166" si="25">IF(N161="znížená",J161,0)</f>
        <v>0</v>
      </c>
      <c r="BG161" s="155">
        <f t="shared" ref="BG161:BG166" si="26">IF(N161="zákl. prenesená",J161,0)</f>
        <v>0</v>
      </c>
      <c r="BH161" s="155">
        <f t="shared" ref="BH161:BH166" si="27">IF(N161="zníž. prenesená",J161,0)</f>
        <v>0</v>
      </c>
      <c r="BI161" s="155">
        <f t="shared" ref="BI161:BI166" si="28">IF(N161="nulová",J161,0)</f>
        <v>0</v>
      </c>
      <c r="BJ161" s="14" t="s">
        <v>145</v>
      </c>
      <c r="BK161" s="155">
        <f t="shared" ref="BK161:BK166" si="29">ROUND(I161*H161,2)</f>
        <v>0</v>
      </c>
      <c r="BL161" s="14" t="s">
        <v>206</v>
      </c>
      <c r="BM161" s="154" t="s">
        <v>810</v>
      </c>
    </row>
    <row r="162" spans="1:65" s="2" customFormat="1" ht="14.45" customHeight="1">
      <c r="A162" s="29"/>
      <c r="B162" s="141"/>
      <c r="C162" s="156" t="s">
        <v>230</v>
      </c>
      <c r="D162" s="156" t="s">
        <v>189</v>
      </c>
      <c r="E162" s="157" t="s">
        <v>811</v>
      </c>
      <c r="F162" s="158" t="s">
        <v>812</v>
      </c>
      <c r="G162" s="159" t="s">
        <v>813</v>
      </c>
      <c r="H162" s="160">
        <v>4</v>
      </c>
      <c r="I162" s="161"/>
      <c r="J162" s="162">
        <f t="shared" si="20"/>
        <v>0</v>
      </c>
      <c r="K162" s="163"/>
      <c r="L162" s="164"/>
      <c r="M162" s="165" t="s">
        <v>1</v>
      </c>
      <c r="N162" s="166" t="s">
        <v>41</v>
      </c>
      <c r="O162" s="55"/>
      <c r="P162" s="152">
        <f t="shared" si="21"/>
        <v>0</v>
      </c>
      <c r="Q162" s="152">
        <v>0</v>
      </c>
      <c r="R162" s="152">
        <f t="shared" si="22"/>
        <v>0</v>
      </c>
      <c r="S162" s="152">
        <v>0</v>
      </c>
      <c r="T162" s="153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273</v>
      </c>
      <c r="AT162" s="154" t="s">
        <v>189</v>
      </c>
      <c r="AU162" s="154" t="s">
        <v>145</v>
      </c>
      <c r="AY162" s="14" t="s">
        <v>138</v>
      </c>
      <c r="BE162" s="155">
        <f t="shared" si="24"/>
        <v>0</v>
      </c>
      <c r="BF162" s="155">
        <f t="shared" si="25"/>
        <v>0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4" t="s">
        <v>145</v>
      </c>
      <c r="BK162" s="155">
        <f t="shared" si="29"/>
        <v>0</v>
      </c>
      <c r="BL162" s="14" t="s">
        <v>206</v>
      </c>
      <c r="BM162" s="154" t="s">
        <v>814</v>
      </c>
    </row>
    <row r="163" spans="1:65" s="2" customFormat="1" ht="24.2" customHeight="1">
      <c r="A163" s="29"/>
      <c r="B163" s="141"/>
      <c r="C163" s="142" t="s">
        <v>234</v>
      </c>
      <c r="D163" s="142" t="s">
        <v>140</v>
      </c>
      <c r="E163" s="143" t="s">
        <v>815</v>
      </c>
      <c r="F163" s="144" t="s">
        <v>816</v>
      </c>
      <c r="G163" s="145" t="s">
        <v>237</v>
      </c>
      <c r="H163" s="146">
        <v>1</v>
      </c>
      <c r="I163" s="147"/>
      <c r="J163" s="148">
        <f t="shared" si="20"/>
        <v>0</v>
      </c>
      <c r="K163" s="149"/>
      <c r="L163" s="30"/>
      <c r="M163" s="150" t="s">
        <v>1</v>
      </c>
      <c r="N163" s="151" t="s">
        <v>41</v>
      </c>
      <c r="O163" s="55"/>
      <c r="P163" s="152">
        <f t="shared" si="21"/>
        <v>0</v>
      </c>
      <c r="Q163" s="152">
        <v>0</v>
      </c>
      <c r="R163" s="152">
        <f t="shared" si="22"/>
        <v>0</v>
      </c>
      <c r="S163" s="152">
        <v>0</v>
      </c>
      <c r="T163" s="153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206</v>
      </c>
      <c r="AT163" s="154" t="s">
        <v>140</v>
      </c>
      <c r="AU163" s="154" t="s">
        <v>145</v>
      </c>
      <c r="AY163" s="14" t="s">
        <v>138</v>
      </c>
      <c r="BE163" s="155">
        <f t="shared" si="24"/>
        <v>0</v>
      </c>
      <c r="BF163" s="155">
        <f t="shared" si="25"/>
        <v>0</v>
      </c>
      <c r="BG163" s="155">
        <f t="shared" si="26"/>
        <v>0</v>
      </c>
      <c r="BH163" s="155">
        <f t="shared" si="27"/>
        <v>0</v>
      </c>
      <c r="BI163" s="155">
        <f t="shared" si="28"/>
        <v>0</v>
      </c>
      <c r="BJ163" s="14" t="s">
        <v>145</v>
      </c>
      <c r="BK163" s="155">
        <f t="shared" si="29"/>
        <v>0</v>
      </c>
      <c r="BL163" s="14" t="s">
        <v>206</v>
      </c>
      <c r="BM163" s="154" t="s">
        <v>817</v>
      </c>
    </row>
    <row r="164" spans="1:65" s="2" customFormat="1" ht="37.9" customHeight="1">
      <c r="A164" s="29"/>
      <c r="B164" s="141"/>
      <c r="C164" s="156" t="s">
        <v>239</v>
      </c>
      <c r="D164" s="156" t="s">
        <v>189</v>
      </c>
      <c r="E164" s="157" t="s">
        <v>818</v>
      </c>
      <c r="F164" s="158" t="s">
        <v>819</v>
      </c>
      <c r="G164" s="159" t="s">
        <v>237</v>
      </c>
      <c r="H164" s="160">
        <v>1</v>
      </c>
      <c r="I164" s="161"/>
      <c r="J164" s="162">
        <f t="shared" si="20"/>
        <v>0</v>
      </c>
      <c r="K164" s="163"/>
      <c r="L164" s="164"/>
      <c r="M164" s="165" t="s">
        <v>1</v>
      </c>
      <c r="N164" s="166" t="s">
        <v>41</v>
      </c>
      <c r="O164" s="55"/>
      <c r="P164" s="152">
        <f t="shared" si="21"/>
        <v>0</v>
      </c>
      <c r="Q164" s="152">
        <v>4.1999999999999997E-3</v>
      </c>
      <c r="R164" s="152">
        <f t="shared" si="22"/>
        <v>4.1999999999999997E-3</v>
      </c>
      <c r="S164" s="152">
        <v>0</v>
      </c>
      <c r="T164" s="153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273</v>
      </c>
      <c r="AT164" s="154" t="s">
        <v>189</v>
      </c>
      <c r="AU164" s="154" t="s">
        <v>145</v>
      </c>
      <c r="AY164" s="14" t="s">
        <v>138</v>
      </c>
      <c r="BE164" s="155">
        <f t="shared" si="24"/>
        <v>0</v>
      </c>
      <c r="BF164" s="155">
        <f t="shared" si="25"/>
        <v>0</v>
      </c>
      <c r="BG164" s="155">
        <f t="shared" si="26"/>
        <v>0</v>
      </c>
      <c r="BH164" s="155">
        <f t="shared" si="27"/>
        <v>0</v>
      </c>
      <c r="BI164" s="155">
        <f t="shared" si="28"/>
        <v>0</v>
      </c>
      <c r="BJ164" s="14" t="s">
        <v>145</v>
      </c>
      <c r="BK164" s="155">
        <f t="shared" si="29"/>
        <v>0</v>
      </c>
      <c r="BL164" s="14" t="s">
        <v>206</v>
      </c>
      <c r="BM164" s="154" t="s">
        <v>820</v>
      </c>
    </row>
    <row r="165" spans="1:65" s="2" customFormat="1" ht="24.2" customHeight="1">
      <c r="A165" s="29"/>
      <c r="B165" s="141"/>
      <c r="C165" s="156" t="s">
        <v>244</v>
      </c>
      <c r="D165" s="156" t="s">
        <v>189</v>
      </c>
      <c r="E165" s="157" t="s">
        <v>821</v>
      </c>
      <c r="F165" s="158" t="s">
        <v>822</v>
      </c>
      <c r="G165" s="159" t="s">
        <v>237</v>
      </c>
      <c r="H165" s="160">
        <v>1</v>
      </c>
      <c r="I165" s="161"/>
      <c r="J165" s="162">
        <f t="shared" si="20"/>
        <v>0</v>
      </c>
      <c r="K165" s="163"/>
      <c r="L165" s="164"/>
      <c r="M165" s="165" t="s">
        <v>1</v>
      </c>
      <c r="N165" s="166" t="s">
        <v>41</v>
      </c>
      <c r="O165" s="55"/>
      <c r="P165" s="152">
        <f t="shared" si="21"/>
        <v>0</v>
      </c>
      <c r="Q165" s="152">
        <v>1E-4</v>
      </c>
      <c r="R165" s="152">
        <f t="shared" si="22"/>
        <v>1E-4</v>
      </c>
      <c r="S165" s="152">
        <v>0</v>
      </c>
      <c r="T165" s="153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273</v>
      </c>
      <c r="AT165" s="154" t="s">
        <v>189</v>
      </c>
      <c r="AU165" s="154" t="s">
        <v>145</v>
      </c>
      <c r="AY165" s="14" t="s">
        <v>138</v>
      </c>
      <c r="BE165" s="155">
        <f t="shared" si="24"/>
        <v>0</v>
      </c>
      <c r="BF165" s="155">
        <f t="shared" si="25"/>
        <v>0</v>
      </c>
      <c r="BG165" s="155">
        <f t="shared" si="26"/>
        <v>0</v>
      </c>
      <c r="BH165" s="155">
        <f t="shared" si="27"/>
        <v>0</v>
      </c>
      <c r="BI165" s="155">
        <f t="shared" si="28"/>
        <v>0</v>
      </c>
      <c r="BJ165" s="14" t="s">
        <v>145</v>
      </c>
      <c r="BK165" s="155">
        <f t="shared" si="29"/>
        <v>0</v>
      </c>
      <c r="BL165" s="14" t="s">
        <v>206</v>
      </c>
      <c r="BM165" s="154" t="s">
        <v>823</v>
      </c>
    </row>
    <row r="166" spans="1:65" s="2" customFormat="1" ht="14.45" customHeight="1">
      <c r="A166" s="29"/>
      <c r="B166" s="141"/>
      <c r="C166" s="142" t="s">
        <v>248</v>
      </c>
      <c r="D166" s="142" t="s">
        <v>140</v>
      </c>
      <c r="E166" s="143" t="s">
        <v>824</v>
      </c>
      <c r="F166" s="144" t="s">
        <v>825</v>
      </c>
      <c r="G166" s="145" t="s">
        <v>482</v>
      </c>
      <c r="H166" s="167"/>
      <c r="I166" s="147"/>
      <c r="J166" s="148">
        <f t="shared" si="20"/>
        <v>0</v>
      </c>
      <c r="K166" s="149"/>
      <c r="L166" s="30"/>
      <c r="M166" s="150" t="s">
        <v>1</v>
      </c>
      <c r="N166" s="151" t="s">
        <v>41</v>
      </c>
      <c r="O166" s="55"/>
      <c r="P166" s="152">
        <f t="shared" si="21"/>
        <v>0</v>
      </c>
      <c r="Q166" s="152">
        <v>0</v>
      </c>
      <c r="R166" s="152">
        <f t="shared" si="22"/>
        <v>0</v>
      </c>
      <c r="S166" s="152">
        <v>0</v>
      </c>
      <c r="T166" s="153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206</v>
      </c>
      <c r="AT166" s="154" t="s">
        <v>140</v>
      </c>
      <c r="AU166" s="154" t="s">
        <v>145</v>
      </c>
      <c r="AY166" s="14" t="s">
        <v>138</v>
      </c>
      <c r="BE166" s="155">
        <f t="shared" si="24"/>
        <v>0</v>
      </c>
      <c r="BF166" s="155">
        <f t="shared" si="25"/>
        <v>0</v>
      </c>
      <c r="BG166" s="155">
        <f t="shared" si="26"/>
        <v>0</v>
      </c>
      <c r="BH166" s="155">
        <f t="shared" si="27"/>
        <v>0</v>
      </c>
      <c r="BI166" s="155">
        <f t="shared" si="28"/>
        <v>0</v>
      </c>
      <c r="BJ166" s="14" t="s">
        <v>145</v>
      </c>
      <c r="BK166" s="155">
        <f t="shared" si="29"/>
        <v>0</v>
      </c>
      <c r="BL166" s="14" t="s">
        <v>206</v>
      </c>
      <c r="BM166" s="154" t="s">
        <v>826</v>
      </c>
    </row>
    <row r="167" spans="1:65" s="12" customFormat="1" ht="22.9" customHeight="1">
      <c r="B167" s="128"/>
      <c r="D167" s="129" t="s">
        <v>74</v>
      </c>
      <c r="E167" s="139" t="s">
        <v>827</v>
      </c>
      <c r="F167" s="139" t="s">
        <v>828</v>
      </c>
      <c r="I167" s="131"/>
      <c r="J167" s="140">
        <f>BK167</f>
        <v>0</v>
      </c>
      <c r="L167" s="128"/>
      <c r="M167" s="133"/>
      <c r="N167" s="134"/>
      <c r="O167" s="134"/>
      <c r="P167" s="135">
        <f>SUM(P168:P172)</f>
        <v>0</v>
      </c>
      <c r="Q167" s="134"/>
      <c r="R167" s="135">
        <f>SUM(R168:R172)</f>
        <v>0.24987000000000001</v>
      </c>
      <c r="S167" s="134"/>
      <c r="T167" s="136">
        <f>SUM(T168:T172)</f>
        <v>0</v>
      </c>
      <c r="AR167" s="129" t="s">
        <v>145</v>
      </c>
      <c r="AT167" s="137" t="s">
        <v>74</v>
      </c>
      <c r="AU167" s="137" t="s">
        <v>83</v>
      </c>
      <c r="AY167" s="129" t="s">
        <v>138</v>
      </c>
      <c r="BK167" s="138">
        <f>SUM(BK168:BK172)</f>
        <v>0</v>
      </c>
    </row>
    <row r="168" spans="1:65" s="2" customFormat="1" ht="24.2" customHeight="1">
      <c r="A168" s="29"/>
      <c r="B168" s="141"/>
      <c r="C168" s="142" t="s">
        <v>252</v>
      </c>
      <c r="D168" s="142" t="s">
        <v>140</v>
      </c>
      <c r="E168" s="143" t="s">
        <v>829</v>
      </c>
      <c r="F168" s="144" t="s">
        <v>830</v>
      </c>
      <c r="G168" s="145" t="s">
        <v>153</v>
      </c>
      <c r="H168" s="146">
        <v>21</v>
      </c>
      <c r="I168" s="147"/>
      <c r="J168" s="148">
        <f>ROUND(I168*H168,2)</f>
        <v>0</v>
      </c>
      <c r="K168" s="149"/>
      <c r="L168" s="30"/>
      <c r="M168" s="150" t="s">
        <v>1</v>
      </c>
      <c r="N168" s="151" t="s">
        <v>41</v>
      </c>
      <c r="O168" s="55"/>
      <c r="P168" s="152">
        <f>O168*H168</f>
        <v>0</v>
      </c>
      <c r="Q168" s="152">
        <v>1.5200000000000001E-3</v>
      </c>
      <c r="R168" s="152">
        <f>Q168*H168</f>
        <v>3.1920000000000004E-2</v>
      </c>
      <c r="S168" s="152">
        <v>0</v>
      </c>
      <c r="T168" s="153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206</v>
      </c>
      <c r="AT168" s="154" t="s">
        <v>140</v>
      </c>
      <c r="AU168" s="154" t="s">
        <v>145</v>
      </c>
      <c r="AY168" s="14" t="s">
        <v>138</v>
      </c>
      <c r="BE168" s="155">
        <f>IF(N168="základná",J168,0)</f>
        <v>0</v>
      </c>
      <c r="BF168" s="155">
        <f>IF(N168="znížená",J168,0)</f>
        <v>0</v>
      </c>
      <c r="BG168" s="155">
        <f>IF(N168="zákl. prenesená",J168,0)</f>
        <v>0</v>
      </c>
      <c r="BH168" s="155">
        <f>IF(N168="zníž. prenesená",J168,0)</f>
        <v>0</v>
      </c>
      <c r="BI168" s="155">
        <f>IF(N168="nulová",J168,0)</f>
        <v>0</v>
      </c>
      <c r="BJ168" s="14" t="s">
        <v>145</v>
      </c>
      <c r="BK168" s="155">
        <f>ROUND(I168*H168,2)</f>
        <v>0</v>
      </c>
      <c r="BL168" s="14" t="s">
        <v>206</v>
      </c>
      <c r="BM168" s="154" t="s">
        <v>831</v>
      </c>
    </row>
    <row r="169" spans="1:65" s="2" customFormat="1" ht="24.2" customHeight="1">
      <c r="A169" s="29"/>
      <c r="B169" s="141"/>
      <c r="C169" s="142" t="s">
        <v>256</v>
      </c>
      <c r="D169" s="142" t="s">
        <v>140</v>
      </c>
      <c r="E169" s="143" t="s">
        <v>832</v>
      </c>
      <c r="F169" s="144" t="s">
        <v>833</v>
      </c>
      <c r="G169" s="145" t="s">
        <v>153</v>
      </c>
      <c r="H169" s="146">
        <v>33</v>
      </c>
      <c r="I169" s="147"/>
      <c r="J169" s="148">
        <f>ROUND(I169*H169,2)</f>
        <v>0</v>
      </c>
      <c r="K169" s="149"/>
      <c r="L169" s="30"/>
      <c r="M169" s="150" t="s">
        <v>1</v>
      </c>
      <c r="N169" s="151" t="s">
        <v>41</v>
      </c>
      <c r="O169" s="55"/>
      <c r="P169" s="152">
        <f>O169*H169</f>
        <v>0</v>
      </c>
      <c r="Q169" s="152">
        <v>2.9099999999999998E-3</v>
      </c>
      <c r="R169" s="152">
        <f>Q169*H169</f>
        <v>9.602999999999999E-2</v>
      </c>
      <c r="S169" s="152">
        <v>0</v>
      </c>
      <c r="T169" s="153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206</v>
      </c>
      <c r="AT169" s="154" t="s">
        <v>140</v>
      </c>
      <c r="AU169" s="154" t="s">
        <v>145</v>
      </c>
      <c r="AY169" s="14" t="s">
        <v>138</v>
      </c>
      <c r="BE169" s="155">
        <f>IF(N169="základná",J169,0)</f>
        <v>0</v>
      </c>
      <c r="BF169" s="155">
        <f>IF(N169="znížená",J169,0)</f>
        <v>0</v>
      </c>
      <c r="BG169" s="155">
        <f>IF(N169="zákl. prenesená",J169,0)</f>
        <v>0</v>
      </c>
      <c r="BH169" s="155">
        <f>IF(N169="zníž. prenesená",J169,0)</f>
        <v>0</v>
      </c>
      <c r="BI169" s="155">
        <f>IF(N169="nulová",J169,0)</f>
        <v>0</v>
      </c>
      <c r="BJ169" s="14" t="s">
        <v>145</v>
      </c>
      <c r="BK169" s="155">
        <f>ROUND(I169*H169,2)</f>
        <v>0</v>
      </c>
      <c r="BL169" s="14" t="s">
        <v>206</v>
      </c>
      <c r="BM169" s="154" t="s">
        <v>834</v>
      </c>
    </row>
    <row r="170" spans="1:65" s="2" customFormat="1" ht="24.2" customHeight="1">
      <c r="A170" s="29"/>
      <c r="B170" s="141"/>
      <c r="C170" s="142" t="s">
        <v>261</v>
      </c>
      <c r="D170" s="142" t="s">
        <v>140</v>
      </c>
      <c r="E170" s="143" t="s">
        <v>835</v>
      </c>
      <c r="F170" s="144" t="s">
        <v>836</v>
      </c>
      <c r="G170" s="145" t="s">
        <v>153</v>
      </c>
      <c r="H170" s="146">
        <v>32</v>
      </c>
      <c r="I170" s="147"/>
      <c r="J170" s="148">
        <f>ROUND(I170*H170,2)</f>
        <v>0</v>
      </c>
      <c r="K170" s="149"/>
      <c r="L170" s="30"/>
      <c r="M170" s="150" t="s">
        <v>1</v>
      </c>
      <c r="N170" s="151" t="s">
        <v>41</v>
      </c>
      <c r="O170" s="55"/>
      <c r="P170" s="152">
        <f>O170*H170</f>
        <v>0</v>
      </c>
      <c r="Q170" s="152">
        <v>3.81E-3</v>
      </c>
      <c r="R170" s="152">
        <f>Q170*H170</f>
        <v>0.12192</v>
      </c>
      <c r="S170" s="152">
        <v>0</v>
      </c>
      <c r="T170" s="15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206</v>
      </c>
      <c r="AT170" s="154" t="s">
        <v>140</v>
      </c>
      <c r="AU170" s="154" t="s">
        <v>145</v>
      </c>
      <c r="AY170" s="14" t="s">
        <v>138</v>
      </c>
      <c r="BE170" s="155">
        <f>IF(N170="základná",J170,0)</f>
        <v>0</v>
      </c>
      <c r="BF170" s="155">
        <f>IF(N170="znížená",J170,0)</f>
        <v>0</v>
      </c>
      <c r="BG170" s="155">
        <f>IF(N170="zákl. prenesená",J170,0)</f>
        <v>0</v>
      </c>
      <c r="BH170" s="155">
        <f>IF(N170="zníž. prenesená",J170,0)</f>
        <v>0</v>
      </c>
      <c r="BI170" s="155">
        <f>IF(N170="nulová",J170,0)</f>
        <v>0</v>
      </c>
      <c r="BJ170" s="14" t="s">
        <v>145</v>
      </c>
      <c r="BK170" s="155">
        <f>ROUND(I170*H170,2)</f>
        <v>0</v>
      </c>
      <c r="BL170" s="14" t="s">
        <v>206</v>
      </c>
      <c r="BM170" s="154" t="s">
        <v>837</v>
      </c>
    </row>
    <row r="171" spans="1:65" s="2" customFormat="1" ht="14.45" customHeight="1">
      <c r="A171" s="29"/>
      <c r="B171" s="141"/>
      <c r="C171" s="142" t="s">
        <v>265</v>
      </c>
      <c r="D171" s="142" t="s">
        <v>140</v>
      </c>
      <c r="E171" s="143" t="s">
        <v>838</v>
      </c>
      <c r="F171" s="144" t="s">
        <v>839</v>
      </c>
      <c r="G171" s="145" t="s">
        <v>153</v>
      </c>
      <c r="H171" s="146">
        <v>86</v>
      </c>
      <c r="I171" s="147"/>
      <c r="J171" s="148">
        <f>ROUND(I171*H171,2)</f>
        <v>0</v>
      </c>
      <c r="K171" s="149"/>
      <c r="L171" s="30"/>
      <c r="M171" s="150" t="s">
        <v>1</v>
      </c>
      <c r="N171" s="151" t="s">
        <v>41</v>
      </c>
      <c r="O171" s="55"/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206</v>
      </c>
      <c r="AT171" s="154" t="s">
        <v>140</v>
      </c>
      <c r="AU171" s="154" t="s">
        <v>145</v>
      </c>
      <c r="AY171" s="14" t="s">
        <v>138</v>
      </c>
      <c r="BE171" s="155">
        <f>IF(N171="základná",J171,0)</f>
        <v>0</v>
      </c>
      <c r="BF171" s="155">
        <f>IF(N171="znížená",J171,0)</f>
        <v>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14" t="s">
        <v>145</v>
      </c>
      <c r="BK171" s="155">
        <f>ROUND(I171*H171,2)</f>
        <v>0</v>
      </c>
      <c r="BL171" s="14" t="s">
        <v>206</v>
      </c>
      <c r="BM171" s="154" t="s">
        <v>840</v>
      </c>
    </row>
    <row r="172" spans="1:65" s="2" customFormat="1" ht="24.2" customHeight="1">
      <c r="A172" s="29"/>
      <c r="B172" s="141"/>
      <c r="C172" s="142" t="s">
        <v>269</v>
      </c>
      <c r="D172" s="142" t="s">
        <v>140</v>
      </c>
      <c r="E172" s="143" t="s">
        <v>841</v>
      </c>
      <c r="F172" s="144" t="s">
        <v>842</v>
      </c>
      <c r="G172" s="145" t="s">
        <v>482</v>
      </c>
      <c r="H172" s="167"/>
      <c r="I172" s="147"/>
      <c r="J172" s="148">
        <f>ROUND(I172*H172,2)</f>
        <v>0</v>
      </c>
      <c r="K172" s="149"/>
      <c r="L172" s="30"/>
      <c r="M172" s="150" t="s">
        <v>1</v>
      </c>
      <c r="N172" s="151" t="s">
        <v>41</v>
      </c>
      <c r="O172" s="55"/>
      <c r="P172" s="152">
        <f>O172*H172</f>
        <v>0</v>
      </c>
      <c r="Q172" s="152">
        <v>0</v>
      </c>
      <c r="R172" s="152">
        <f>Q172*H172</f>
        <v>0</v>
      </c>
      <c r="S172" s="152">
        <v>0</v>
      </c>
      <c r="T172" s="153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206</v>
      </c>
      <c r="AT172" s="154" t="s">
        <v>140</v>
      </c>
      <c r="AU172" s="154" t="s">
        <v>145</v>
      </c>
      <c r="AY172" s="14" t="s">
        <v>138</v>
      </c>
      <c r="BE172" s="155">
        <f>IF(N172="základná",J172,0)</f>
        <v>0</v>
      </c>
      <c r="BF172" s="155">
        <f>IF(N172="znížená",J172,0)</f>
        <v>0</v>
      </c>
      <c r="BG172" s="155">
        <f>IF(N172="zákl. prenesená",J172,0)</f>
        <v>0</v>
      </c>
      <c r="BH172" s="155">
        <f>IF(N172="zníž. prenesená",J172,0)</f>
        <v>0</v>
      </c>
      <c r="BI172" s="155">
        <f>IF(N172="nulová",J172,0)</f>
        <v>0</v>
      </c>
      <c r="BJ172" s="14" t="s">
        <v>145</v>
      </c>
      <c r="BK172" s="155">
        <f>ROUND(I172*H172,2)</f>
        <v>0</v>
      </c>
      <c r="BL172" s="14" t="s">
        <v>206</v>
      </c>
      <c r="BM172" s="154" t="s">
        <v>843</v>
      </c>
    </row>
    <row r="173" spans="1:65" s="12" customFormat="1" ht="22.9" customHeight="1">
      <c r="B173" s="128"/>
      <c r="D173" s="129" t="s">
        <v>74</v>
      </c>
      <c r="E173" s="139" t="s">
        <v>844</v>
      </c>
      <c r="F173" s="139" t="s">
        <v>845</v>
      </c>
      <c r="I173" s="131"/>
      <c r="J173" s="140">
        <f>BK173</f>
        <v>0</v>
      </c>
      <c r="L173" s="128"/>
      <c r="M173" s="133"/>
      <c r="N173" s="134"/>
      <c r="O173" s="134"/>
      <c r="P173" s="135">
        <f>SUM(P174:P194)</f>
        <v>0</v>
      </c>
      <c r="Q173" s="134"/>
      <c r="R173" s="135">
        <f>SUM(R174:R194)</f>
        <v>3.1209999999999998E-2</v>
      </c>
      <c r="S173" s="134"/>
      <c r="T173" s="136">
        <f>SUM(T174:T194)</f>
        <v>0</v>
      </c>
      <c r="AR173" s="129" t="s">
        <v>145</v>
      </c>
      <c r="AT173" s="137" t="s">
        <v>74</v>
      </c>
      <c r="AU173" s="137" t="s">
        <v>83</v>
      </c>
      <c r="AY173" s="129" t="s">
        <v>138</v>
      </c>
      <c r="BK173" s="138">
        <f>SUM(BK174:BK194)</f>
        <v>0</v>
      </c>
    </row>
    <row r="174" spans="1:65" s="2" customFormat="1" ht="14.45" customHeight="1">
      <c r="A174" s="29"/>
      <c r="B174" s="141"/>
      <c r="C174" s="142" t="s">
        <v>273</v>
      </c>
      <c r="D174" s="142" t="s">
        <v>140</v>
      </c>
      <c r="E174" s="143" t="s">
        <v>846</v>
      </c>
      <c r="F174" s="144" t="s">
        <v>847</v>
      </c>
      <c r="G174" s="145" t="s">
        <v>237</v>
      </c>
      <c r="H174" s="146">
        <v>6</v>
      </c>
      <c r="I174" s="147"/>
      <c r="J174" s="148">
        <f t="shared" ref="J174:J194" si="30">ROUND(I174*H174,2)</f>
        <v>0</v>
      </c>
      <c r="K174" s="149"/>
      <c r="L174" s="30"/>
      <c r="M174" s="150" t="s">
        <v>1</v>
      </c>
      <c r="N174" s="151" t="s">
        <v>41</v>
      </c>
      <c r="O174" s="55"/>
      <c r="P174" s="152">
        <f t="shared" ref="P174:P194" si="31">O174*H174</f>
        <v>0</v>
      </c>
      <c r="Q174" s="152">
        <v>3.0000000000000001E-5</v>
      </c>
      <c r="R174" s="152">
        <f t="shared" ref="R174:R194" si="32">Q174*H174</f>
        <v>1.8000000000000001E-4</v>
      </c>
      <c r="S174" s="152">
        <v>0</v>
      </c>
      <c r="T174" s="153">
        <f t="shared" ref="T174:T194" si="33">S174*H174</f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206</v>
      </c>
      <c r="AT174" s="154" t="s">
        <v>140</v>
      </c>
      <c r="AU174" s="154" t="s">
        <v>145</v>
      </c>
      <c r="AY174" s="14" t="s">
        <v>138</v>
      </c>
      <c r="BE174" s="155">
        <f t="shared" ref="BE174:BE194" si="34">IF(N174="základná",J174,0)</f>
        <v>0</v>
      </c>
      <c r="BF174" s="155">
        <f t="shared" ref="BF174:BF194" si="35">IF(N174="znížená",J174,0)</f>
        <v>0</v>
      </c>
      <c r="BG174" s="155">
        <f t="shared" ref="BG174:BG194" si="36">IF(N174="zákl. prenesená",J174,0)</f>
        <v>0</v>
      </c>
      <c r="BH174" s="155">
        <f t="shared" ref="BH174:BH194" si="37">IF(N174="zníž. prenesená",J174,0)</f>
        <v>0</v>
      </c>
      <c r="BI174" s="155">
        <f t="shared" ref="BI174:BI194" si="38">IF(N174="nulová",J174,0)</f>
        <v>0</v>
      </c>
      <c r="BJ174" s="14" t="s">
        <v>145</v>
      </c>
      <c r="BK174" s="155">
        <f t="shared" ref="BK174:BK194" si="39">ROUND(I174*H174,2)</f>
        <v>0</v>
      </c>
      <c r="BL174" s="14" t="s">
        <v>206</v>
      </c>
      <c r="BM174" s="154" t="s">
        <v>848</v>
      </c>
    </row>
    <row r="175" spans="1:65" s="2" customFormat="1" ht="49.15" customHeight="1">
      <c r="A175" s="29"/>
      <c r="B175" s="141"/>
      <c r="C175" s="156" t="s">
        <v>277</v>
      </c>
      <c r="D175" s="156" t="s">
        <v>189</v>
      </c>
      <c r="E175" s="157" t="s">
        <v>849</v>
      </c>
      <c r="F175" s="158" t="s">
        <v>850</v>
      </c>
      <c r="G175" s="159" t="s">
        <v>237</v>
      </c>
      <c r="H175" s="160">
        <v>6</v>
      </c>
      <c r="I175" s="161"/>
      <c r="J175" s="162">
        <f t="shared" si="30"/>
        <v>0</v>
      </c>
      <c r="K175" s="163"/>
      <c r="L175" s="164"/>
      <c r="M175" s="165" t="s">
        <v>1</v>
      </c>
      <c r="N175" s="166" t="s">
        <v>41</v>
      </c>
      <c r="O175" s="55"/>
      <c r="P175" s="152">
        <f t="shared" si="31"/>
        <v>0</v>
      </c>
      <c r="Q175" s="152">
        <v>1.1E-4</v>
      </c>
      <c r="R175" s="152">
        <f t="shared" si="32"/>
        <v>6.6E-4</v>
      </c>
      <c r="S175" s="152">
        <v>0</v>
      </c>
      <c r="T175" s="153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273</v>
      </c>
      <c r="AT175" s="154" t="s">
        <v>189</v>
      </c>
      <c r="AU175" s="154" t="s">
        <v>145</v>
      </c>
      <c r="AY175" s="14" t="s">
        <v>138</v>
      </c>
      <c r="BE175" s="155">
        <f t="shared" si="34"/>
        <v>0</v>
      </c>
      <c r="BF175" s="155">
        <f t="shared" si="35"/>
        <v>0</v>
      </c>
      <c r="BG175" s="155">
        <f t="shared" si="36"/>
        <v>0</v>
      </c>
      <c r="BH175" s="155">
        <f t="shared" si="37"/>
        <v>0</v>
      </c>
      <c r="BI175" s="155">
        <f t="shared" si="38"/>
        <v>0</v>
      </c>
      <c r="BJ175" s="14" t="s">
        <v>145</v>
      </c>
      <c r="BK175" s="155">
        <f t="shared" si="39"/>
        <v>0</v>
      </c>
      <c r="BL175" s="14" t="s">
        <v>206</v>
      </c>
      <c r="BM175" s="154" t="s">
        <v>851</v>
      </c>
    </row>
    <row r="176" spans="1:65" s="2" customFormat="1" ht="14.45" customHeight="1">
      <c r="A176" s="29"/>
      <c r="B176" s="141"/>
      <c r="C176" s="142" t="s">
        <v>281</v>
      </c>
      <c r="D176" s="142" t="s">
        <v>140</v>
      </c>
      <c r="E176" s="143" t="s">
        <v>852</v>
      </c>
      <c r="F176" s="144" t="s">
        <v>853</v>
      </c>
      <c r="G176" s="145" t="s">
        <v>237</v>
      </c>
      <c r="H176" s="146">
        <v>6</v>
      </c>
      <c r="I176" s="147"/>
      <c r="J176" s="148">
        <f t="shared" si="30"/>
        <v>0</v>
      </c>
      <c r="K176" s="149"/>
      <c r="L176" s="30"/>
      <c r="M176" s="150" t="s">
        <v>1</v>
      </c>
      <c r="N176" s="151" t="s">
        <v>41</v>
      </c>
      <c r="O176" s="55"/>
      <c r="P176" s="152">
        <f t="shared" si="31"/>
        <v>0</v>
      </c>
      <c r="Q176" s="152">
        <v>2.0000000000000002E-5</v>
      </c>
      <c r="R176" s="152">
        <f t="shared" si="32"/>
        <v>1.2000000000000002E-4</v>
      </c>
      <c r="S176" s="152">
        <v>0</v>
      </c>
      <c r="T176" s="153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206</v>
      </c>
      <c r="AT176" s="154" t="s">
        <v>140</v>
      </c>
      <c r="AU176" s="154" t="s">
        <v>145</v>
      </c>
      <c r="AY176" s="14" t="s">
        <v>138</v>
      </c>
      <c r="BE176" s="155">
        <f t="shared" si="34"/>
        <v>0</v>
      </c>
      <c r="BF176" s="155">
        <f t="shared" si="35"/>
        <v>0</v>
      </c>
      <c r="BG176" s="155">
        <f t="shared" si="36"/>
        <v>0</v>
      </c>
      <c r="BH176" s="155">
        <f t="shared" si="37"/>
        <v>0</v>
      </c>
      <c r="BI176" s="155">
        <f t="shared" si="38"/>
        <v>0</v>
      </c>
      <c r="BJ176" s="14" t="s">
        <v>145</v>
      </c>
      <c r="BK176" s="155">
        <f t="shared" si="39"/>
        <v>0</v>
      </c>
      <c r="BL176" s="14" t="s">
        <v>206</v>
      </c>
      <c r="BM176" s="154" t="s">
        <v>854</v>
      </c>
    </row>
    <row r="177" spans="1:65" s="2" customFormat="1" ht="49.15" customHeight="1">
      <c r="A177" s="29"/>
      <c r="B177" s="141"/>
      <c r="C177" s="156" t="s">
        <v>285</v>
      </c>
      <c r="D177" s="156" t="s">
        <v>189</v>
      </c>
      <c r="E177" s="157" t="s">
        <v>855</v>
      </c>
      <c r="F177" s="158" t="s">
        <v>856</v>
      </c>
      <c r="G177" s="159" t="s">
        <v>237</v>
      </c>
      <c r="H177" s="160">
        <v>6</v>
      </c>
      <c r="I177" s="161"/>
      <c r="J177" s="162">
        <f t="shared" si="30"/>
        <v>0</v>
      </c>
      <c r="K177" s="163"/>
      <c r="L177" s="164"/>
      <c r="M177" s="165" t="s">
        <v>1</v>
      </c>
      <c r="N177" s="166" t="s">
        <v>41</v>
      </c>
      <c r="O177" s="55"/>
      <c r="P177" s="152">
        <f t="shared" si="31"/>
        <v>0</v>
      </c>
      <c r="Q177" s="152">
        <v>2.5999999999999998E-4</v>
      </c>
      <c r="R177" s="152">
        <f t="shared" si="32"/>
        <v>1.5599999999999998E-3</v>
      </c>
      <c r="S177" s="152">
        <v>0</v>
      </c>
      <c r="T177" s="153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273</v>
      </c>
      <c r="AT177" s="154" t="s">
        <v>189</v>
      </c>
      <c r="AU177" s="154" t="s">
        <v>145</v>
      </c>
      <c r="AY177" s="14" t="s">
        <v>138</v>
      </c>
      <c r="BE177" s="155">
        <f t="shared" si="34"/>
        <v>0</v>
      </c>
      <c r="BF177" s="155">
        <f t="shared" si="35"/>
        <v>0</v>
      </c>
      <c r="BG177" s="155">
        <f t="shared" si="36"/>
        <v>0</v>
      </c>
      <c r="BH177" s="155">
        <f t="shared" si="37"/>
        <v>0</v>
      </c>
      <c r="BI177" s="155">
        <f t="shared" si="38"/>
        <v>0</v>
      </c>
      <c r="BJ177" s="14" t="s">
        <v>145</v>
      </c>
      <c r="BK177" s="155">
        <f t="shared" si="39"/>
        <v>0</v>
      </c>
      <c r="BL177" s="14" t="s">
        <v>206</v>
      </c>
      <c r="BM177" s="154" t="s">
        <v>857</v>
      </c>
    </row>
    <row r="178" spans="1:65" s="2" customFormat="1" ht="14.45" customHeight="1">
      <c r="A178" s="29"/>
      <c r="B178" s="141"/>
      <c r="C178" s="142" t="s">
        <v>289</v>
      </c>
      <c r="D178" s="142" t="s">
        <v>140</v>
      </c>
      <c r="E178" s="143" t="s">
        <v>852</v>
      </c>
      <c r="F178" s="144" t="s">
        <v>853</v>
      </c>
      <c r="G178" s="145" t="s">
        <v>237</v>
      </c>
      <c r="H178" s="146">
        <v>6</v>
      </c>
      <c r="I178" s="147"/>
      <c r="J178" s="148">
        <f t="shared" si="30"/>
        <v>0</v>
      </c>
      <c r="K178" s="149"/>
      <c r="L178" s="30"/>
      <c r="M178" s="150" t="s">
        <v>1</v>
      </c>
      <c r="N178" s="151" t="s">
        <v>41</v>
      </c>
      <c r="O178" s="55"/>
      <c r="P178" s="152">
        <f t="shared" si="31"/>
        <v>0</v>
      </c>
      <c r="Q178" s="152">
        <v>2.0000000000000002E-5</v>
      </c>
      <c r="R178" s="152">
        <f t="shared" si="32"/>
        <v>1.2000000000000002E-4</v>
      </c>
      <c r="S178" s="152">
        <v>0</v>
      </c>
      <c r="T178" s="153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206</v>
      </c>
      <c r="AT178" s="154" t="s">
        <v>140</v>
      </c>
      <c r="AU178" s="154" t="s">
        <v>145</v>
      </c>
      <c r="AY178" s="14" t="s">
        <v>138</v>
      </c>
      <c r="BE178" s="155">
        <f t="shared" si="34"/>
        <v>0</v>
      </c>
      <c r="BF178" s="155">
        <f t="shared" si="35"/>
        <v>0</v>
      </c>
      <c r="BG178" s="155">
        <f t="shared" si="36"/>
        <v>0</v>
      </c>
      <c r="BH178" s="155">
        <f t="shared" si="37"/>
        <v>0</v>
      </c>
      <c r="BI178" s="155">
        <f t="shared" si="38"/>
        <v>0</v>
      </c>
      <c r="BJ178" s="14" t="s">
        <v>145</v>
      </c>
      <c r="BK178" s="155">
        <f t="shared" si="39"/>
        <v>0</v>
      </c>
      <c r="BL178" s="14" t="s">
        <v>206</v>
      </c>
      <c r="BM178" s="154" t="s">
        <v>858</v>
      </c>
    </row>
    <row r="179" spans="1:65" s="2" customFormat="1" ht="49.15" customHeight="1">
      <c r="A179" s="29"/>
      <c r="B179" s="141"/>
      <c r="C179" s="156" t="s">
        <v>293</v>
      </c>
      <c r="D179" s="156" t="s">
        <v>189</v>
      </c>
      <c r="E179" s="157" t="s">
        <v>859</v>
      </c>
      <c r="F179" s="158" t="s">
        <v>860</v>
      </c>
      <c r="G179" s="159" t="s">
        <v>237</v>
      </c>
      <c r="H179" s="160">
        <v>6</v>
      </c>
      <c r="I179" s="161"/>
      <c r="J179" s="162">
        <f t="shared" si="30"/>
        <v>0</v>
      </c>
      <c r="K179" s="163"/>
      <c r="L179" s="164"/>
      <c r="M179" s="165" t="s">
        <v>1</v>
      </c>
      <c r="N179" s="166" t="s">
        <v>41</v>
      </c>
      <c r="O179" s="55"/>
      <c r="P179" s="152">
        <f t="shared" si="31"/>
        <v>0</v>
      </c>
      <c r="Q179" s="152">
        <v>2.3000000000000001E-4</v>
      </c>
      <c r="R179" s="152">
        <f t="shared" si="32"/>
        <v>1.3800000000000002E-3</v>
      </c>
      <c r="S179" s="152">
        <v>0</v>
      </c>
      <c r="T179" s="153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273</v>
      </c>
      <c r="AT179" s="154" t="s">
        <v>189</v>
      </c>
      <c r="AU179" s="154" t="s">
        <v>145</v>
      </c>
      <c r="AY179" s="14" t="s">
        <v>138</v>
      </c>
      <c r="BE179" s="155">
        <f t="shared" si="34"/>
        <v>0</v>
      </c>
      <c r="BF179" s="155">
        <f t="shared" si="35"/>
        <v>0</v>
      </c>
      <c r="BG179" s="155">
        <f t="shared" si="36"/>
        <v>0</v>
      </c>
      <c r="BH179" s="155">
        <f t="shared" si="37"/>
        <v>0</v>
      </c>
      <c r="BI179" s="155">
        <f t="shared" si="38"/>
        <v>0</v>
      </c>
      <c r="BJ179" s="14" t="s">
        <v>145</v>
      </c>
      <c r="BK179" s="155">
        <f t="shared" si="39"/>
        <v>0</v>
      </c>
      <c r="BL179" s="14" t="s">
        <v>206</v>
      </c>
      <c r="BM179" s="154" t="s">
        <v>861</v>
      </c>
    </row>
    <row r="180" spans="1:65" s="2" customFormat="1" ht="24.2" customHeight="1">
      <c r="A180" s="29"/>
      <c r="B180" s="141"/>
      <c r="C180" s="142" t="s">
        <v>297</v>
      </c>
      <c r="D180" s="142" t="s">
        <v>140</v>
      </c>
      <c r="E180" s="143" t="s">
        <v>862</v>
      </c>
      <c r="F180" s="144" t="s">
        <v>863</v>
      </c>
      <c r="G180" s="145" t="s">
        <v>237</v>
      </c>
      <c r="H180" s="146">
        <v>6</v>
      </c>
      <c r="I180" s="147"/>
      <c r="J180" s="148">
        <f t="shared" si="30"/>
        <v>0</v>
      </c>
      <c r="K180" s="149"/>
      <c r="L180" s="30"/>
      <c r="M180" s="150" t="s">
        <v>1</v>
      </c>
      <c r="N180" s="151" t="s">
        <v>41</v>
      </c>
      <c r="O180" s="55"/>
      <c r="P180" s="152">
        <f t="shared" si="31"/>
        <v>0</v>
      </c>
      <c r="Q180" s="152">
        <v>1.0000000000000001E-5</v>
      </c>
      <c r="R180" s="152">
        <f t="shared" si="32"/>
        <v>6.0000000000000008E-5</v>
      </c>
      <c r="S180" s="152">
        <v>0</v>
      </c>
      <c r="T180" s="153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206</v>
      </c>
      <c r="AT180" s="154" t="s">
        <v>140</v>
      </c>
      <c r="AU180" s="154" t="s">
        <v>145</v>
      </c>
      <c r="AY180" s="14" t="s">
        <v>138</v>
      </c>
      <c r="BE180" s="155">
        <f t="shared" si="34"/>
        <v>0</v>
      </c>
      <c r="BF180" s="155">
        <f t="shared" si="35"/>
        <v>0</v>
      </c>
      <c r="BG180" s="155">
        <f t="shared" si="36"/>
        <v>0</v>
      </c>
      <c r="BH180" s="155">
        <f t="shared" si="37"/>
        <v>0</v>
      </c>
      <c r="BI180" s="155">
        <f t="shared" si="38"/>
        <v>0</v>
      </c>
      <c r="BJ180" s="14" t="s">
        <v>145</v>
      </c>
      <c r="BK180" s="155">
        <f t="shared" si="39"/>
        <v>0</v>
      </c>
      <c r="BL180" s="14" t="s">
        <v>206</v>
      </c>
      <c r="BM180" s="154" t="s">
        <v>864</v>
      </c>
    </row>
    <row r="181" spans="1:65" s="2" customFormat="1" ht="24.2" customHeight="1">
      <c r="A181" s="29"/>
      <c r="B181" s="141"/>
      <c r="C181" s="156" t="s">
        <v>301</v>
      </c>
      <c r="D181" s="156" t="s">
        <v>189</v>
      </c>
      <c r="E181" s="157" t="s">
        <v>865</v>
      </c>
      <c r="F181" s="158" t="s">
        <v>866</v>
      </c>
      <c r="G181" s="159" t="s">
        <v>237</v>
      </c>
      <c r="H181" s="160">
        <v>6</v>
      </c>
      <c r="I181" s="161"/>
      <c r="J181" s="162">
        <f t="shared" si="30"/>
        <v>0</v>
      </c>
      <c r="K181" s="163"/>
      <c r="L181" s="164"/>
      <c r="M181" s="165" t="s">
        <v>1</v>
      </c>
      <c r="N181" s="166" t="s">
        <v>41</v>
      </c>
      <c r="O181" s="55"/>
      <c r="P181" s="152">
        <f t="shared" si="31"/>
        <v>0</v>
      </c>
      <c r="Q181" s="152">
        <v>2.0000000000000001E-4</v>
      </c>
      <c r="R181" s="152">
        <f t="shared" si="32"/>
        <v>1.2000000000000001E-3</v>
      </c>
      <c r="S181" s="152">
        <v>0</v>
      </c>
      <c r="T181" s="153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273</v>
      </c>
      <c r="AT181" s="154" t="s">
        <v>189</v>
      </c>
      <c r="AU181" s="154" t="s">
        <v>145</v>
      </c>
      <c r="AY181" s="14" t="s">
        <v>138</v>
      </c>
      <c r="BE181" s="155">
        <f t="shared" si="34"/>
        <v>0</v>
      </c>
      <c r="BF181" s="155">
        <f t="shared" si="35"/>
        <v>0</v>
      </c>
      <c r="BG181" s="155">
        <f t="shared" si="36"/>
        <v>0</v>
      </c>
      <c r="BH181" s="155">
        <f t="shared" si="37"/>
        <v>0</v>
      </c>
      <c r="BI181" s="155">
        <f t="shared" si="38"/>
        <v>0</v>
      </c>
      <c r="BJ181" s="14" t="s">
        <v>145</v>
      </c>
      <c r="BK181" s="155">
        <f t="shared" si="39"/>
        <v>0</v>
      </c>
      <c r="BL181" s="14" t="s">
        <v>206</v>
      </c>
      <c r="BM181" s="154" t="s">
        <v>867</v>
      </c>
    </row>
    <row r="182" spans="1:65" s="2" customFormat="1" ht="24.2" customHeight="1">
      <c r="A182" s="29"/>
      <c r="B182" s="141"/>
      <c r="C182" s="142" t="s">
        <v>305</v>
      </c>
      <c r="D182" s="142" t="s">
        <v>140</v>
      </c>
      <c r="E182" s="143" t="s">
        <v>868</v>
      </c>
      <c r="F182" s="144" t="s">
        <v>869</v>
      </c>
      <c r="G182" s="145" t="s">
        <v>237</v>
      </c>
      <c r="H182" s="146">
        <v>2</v>
      </c>
      <c r="I182" s="147"/>
      <c r="J182" s="148">
        <f t="shared" si="30"/>
        <v>0</v>
      </c>
      <c r="K182" s="149"/>
      <c r="L182" s="30"/>
      <c r="M182" s="150" t="s">
        <v>1</v>
      </c>
      <c r="N182" s="151" t="s">
        <v>41</v>
      </c>
      <c r="O182" s="55"/>
      <c r="P182" s="152">
        <f t="shared" si="31"/>
        <v>0</v>
      </c>
      <c r="Q182" s="152">
        <v>2.0000000000000002E-5</v>
      </c>
      <c r="R182" s="152">
        <f t="shared" si="32"/>
        <v>4.0000000000000003E-5</v>
      </c>
      <c r="S182" s="152">
        <v>0</v>
      </c>
      <c r="T182" s="153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206</v>
      </c>
      <c r="AT182" s="154" t="s">
        <v>140</v>
      </c>
      <c r="AU182" s="154" t="s">
        <v>145</v>
      </c>
      <c r="AY182" s="14" t="s">
        <v>138</v>
      </c>
      <c r="BE182" s="155">
        <f t="shared" si="34"/>
        <v>0</v>
      </c>
      <c r="BF182" s="155">
        <f t="shared" si="35"/>
        <v>0</v>
      </c>
      <c r="BG182" s="155">
        <f t="shared" si="36"/>
        <v>0</v>
      </c>
      <c r="BH182" s="155">
        <f t="shared" si="37"/>
        <v>0</v>
      </c>
      <c r="BI182" s="155">
        <f t="shared" si="38"/>
        <v>0</v>
      </c>
      <c r="BJ182" s="14" t="s">
        <v>145</v>
      </c>
      <c r="BK182" s="155">
        <f t="shared" si="39"/>
        <v>0</v>
      </c>
      <c r="BL182" s="14" t="s">
        <v>206</v>
      </c>
      <c r="BM182" s="154" t="s">
        <v>870</v>
      </c>
    </row>
    <row r="183" spans="1:65" s="2" customFormat="1" ht="24.2" customHeight="1">
      <c r="A183" s="29"/>
      <c r="B183" s="141"/>
      <c r="C183" s="156" t="s">
        <v>309</v>
      </c>
      <c r="D183" s="156" t="s">
        <v>189</v>
      </c>
      <c r="E183" s="157" t="s">
        <v>871</v>
      </c>
      <c r="F183" s="158" t="s">
        <v>872</v>
      </c>
      <c r="G183" s="159" t="s">
        <v>237</v>
      </c>
      <c r="H183" s="160">
        <v>2</v>
      </c>
      <c r="I183" s="161"/>
      <c r="J183" s="162">
        <f t="shared" si="30"/>
        <v>0</v>
      </c>
      <c r="K183" s="163"/>
      <c r="L183" s="164"/>
      <c r="M183" s="165" t="s">
        <v>1</v>
      </c>
      <c r="N183" s="166" t="s">
        <v>41</v>
      </c>
      <c r="O183" s="55"/>
      <c r="P183" s="152">
        <f t="shared" si="31"/>
        <v>0</v>
      </c>
      <c r="Q183" s="152">
        <v>1E-4</v>
      </c>
      <c r="R183" s="152">
        <f t="shared" si="32"/>
        <v>2.0000000000000001E-4</v>
      </c>
      <c r="S183" s="152">
        <v>0</v>
      </c>
      <c r="T183" s="153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273</v>
      </c>
      <c r="AT183" s="154" t="s">
        <v>189</v>
      </c>
      <c r="AU183" s="154" t="s">
        <v>145</v>
      </c>
      <c r="AY183" s="14" t="s">
        <v>138</v>
      </c>
      <c r="BE183" s="155">
        <f t="shared" si="34"/>
        <v>0</v>
      </c>
      <c r="BF183" s="155">
        <f t="shared" si="35"/>
        <v>0</v>
      </c>
      <c r="BG183" s="155">
        <f t="shared" si="36"/>
        <v>0</v>
      </c>
      <c r="BH183" s="155">
        <f t="shared" si="37"/>
        <v>0</v>
      </c>
      <c r="BI183" s="155">
        <f t="shared" si="38"/>
        <v>0</v>
      </c>
      <c r="BJ183" s="14" t="s">
        <v>145</v>
      </c>
      <c r="BK183" s="155">
        <f t="shared" si="39"/>
        <v>0</v>
      </c>
      <c r="BL183" s="14" t="s">
        <v>206</v>
      </c>
      <c r="BM183" s="154" t="s">
        <v>873</v>
      </c>
    </row>
    <row r="184" spans="1:65" s="2" customFormat="1" ht="14.45" customHeight="1">
      <c r="A184" s="29"/>
      <c r="B184" s="141"/>
      <c r="C184" s="142" t="s">
        <v>313</v>
      </c>
      <c r="D184" s="142" t="s">
        <v>140</v>
      </c>
      <c r="E184" s="143" t="s">
        <v>874</v>
      </c>
      <c r="F184" s="144" t="s">
        <v>875</v>
      </c>
      <c r="G184" s="145" t="s">
        <v>237</v>
      </c>
      <c r="H184" s="146">
        <v>1</v>
      </c>
      <c r="I184" s="147"/>
      <c r="J184" s="148">
        <f t="shared" si="30"/>
        <v>0</v>
      </c>
      <c r="K184" s="149"/>
      <c r="L184" s="30"/>
      <c r="M184" s="150" t="s">
        <v>1</v>
      </c>
      <c r="N184" s="151" t="s">
        <v>41</v>
      </c>
      <c r="O184" s="55"/>
      <c r="P184" s="152">
        <f t="shared" si="31"/>
        <v>0</v>
      </c>
      <c r="Q184" s="152">
        <v>1.0000000000000001E-5</v>
      </c>
      <c r="R184" s="152">
        <f t="shared" si="32"/>
        <v>1.0000000000000001E-5</v>
      </c>
      <c r="S184" s="152">
        <v>0</v>
      </c>
      <c r="T184" s="153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206</v>
      </c>
      <c r="AT184" s="154" t="s">
        <v>140</v>
      </c>
      <c r="AU184" s="154" t="s">
        <v>145</v>
      </c>
      <c r="AY184" s="14" t="s">
        <v>138</v>
      </c>
      <c r="BE184" s="155">
        <f t="shared" si="34"/>
        <v>0</v>
      </c>
      <c r="BF184" s="155">
        <f t="shared" si="35"/>
        <v>0</v>
      </c>
      <c r="BG184" s="155">
        <f t="shared" si="36"/>
        <v>0</v>
      </c>
      <c r="BH184" s="155">
        <f t="shared" si="37"/>
        <v>0</v>
      </c>
      <c r="BI184" s="155">
        <f t="shared" si="38"/>
        <v>0</v>
      </c>
      <c r="BJ184" s="14" t="s">
        <v>145</v>
      </c>
      <c r="BK184" s="155">
        <f t="shared" si="39"/>
        <v>0</v>
      </c>
      <c r="BL184" s="14" t="s">
        <v>206</v>
      </c>
      <c r="BM184" s="154" t="s">
        <v>876</v>
      </c>
    </row>
    <row r="185" spans="1:65" s="2" customFormat="1" ht="24.2" customHeight="1">
      <c r="A185" s="29"/>
      <c r="B185" s="141"/>
      <c r="C185" s="156" t="s">
        <v>317</v>
      </c>
      <c r="D185" s="156" t="s">
        <v>189</v>
      </c>
      <c r="E185" s="157" t="s">
        <v>877</v>
      </c>
      <c r="F185" s="158" t="s">
        <v>878</v>
      </c>
      <c r="G185" s="159" t="s">
        <v>237</v>
      </c>
      <c r="H185" s="160">
        <v>1</v>
      </c>
      <c r="I185" s="161"/>
      <c r="J185" s="162">
        <f t="shared" si="30"/>
        <v>0</v>
      </c>
      <c r="K185" s="163"/>
      <c r="L185" s="164"/>
      <c r="M185" s="165" t="s">
        <v>1</v>
      </c>
      <c r="N185" s="166" t="s">
        <v>41</v>
      </c>
      <c r="O185" s="55"/>
      <c r="P185" s="152">
        <f t="shared" si="31"/>
        <v>0</v>
      </c>
      <c r="Q185" s="152">
        <v>2.5000000000000001E-4</v>
      </c>
      <c r="R185" s="152">
        <f t="shared" si="32"/>
        <v>2.5000000000000001E-4</v>
      </c>
      <c r="S185" s="152">
        <v>0</v>
      </c>
      <c r="T185" s="153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273</v>
      </c>
      <c r="AT185" s="154" t="s">
        <v>189</v>
      </c>
      <c r="AU185" s="154" t="s">
        <v>145</v>
      </c>
      <c r="AY185" s="14" t="s">
        <v>138</v>
      </c>
      <c r="BE185" s="155">
        <f t="shared" si="34"/>
        <v>0</v>
      </c>
      <c r="BF185" s="155">
        <f t="shared" si="35"/>
        <v>0</v>
      </c>
      <c r="BG185" s="155">
        <f t="shared" si="36"/>
        <v>0</v>
      </c>
      <c r="BH185" s="155">
        <f t="shared" si="37"/>
        <v>0</v>
      </c>
      <c r="BI185" s="155">
        <f t="shared" si="38"/>
        <v>0</v>
      </c>
      <c r="BJ185" s="14" t="s">
        <v>145</v>
      </c>
      <c r="BK185" s="155">
        <f t="shared" si="39"/>
        <v>0</v>
      </c>
      <c r="BL185" s="14" t="s">
        <v>206</v>
      </c>
      <c r="BM185" s="154" t="s">
        <v>879</v>
      </c>
    </row>
    <row r="186" spans="1:65" s="2" customFormat="1" ht="24.2" customHeight="1">
      <c r="A186" s="29"/>
      <c r="B186" s="141"/>
      <c r="C186" s="142" t="s">
        <v>321</v>
      </c>
      <c r="D186" s="142" t="s">
        <v>140</v>
      </c>
      <c r="E186" s="143" t="s">
        <v>880</v>
      </c>
      <c r="F186" s="144" t="s">
        <v>881</v>
      </c>
      <c r="G186" s="145" t="s">
        <v>237</v>
      </c>
      <c r="H186" s="146">
        <v>2</v>
      </c>
      <c r="I186" s="147"/>
      <c r="J186" s="148">
        <f t="shared" si="30"/>
        <v>0</v>
      </c>
      <c r="K186" s="149"/>
      <c r="L186" s="30"/>
      <c r="M186" s="150" t="s">
        <v>1</v>
      </c>
      <c r="N186" s="151" t="s">
        <v>41</v>
      </c>
      <c r="O186" s="55"/>
      <c r="P186" s="152">
        <f t="shared" si="31"/>
        <v>0</v>
      </c>
      <c r="Q186" s="152">
        <v>4.8999999999999998E-4</v>
      </c>
      <c r="R186" s="152">
        <f t="shared" si="32"/>
        <v>9.7999999999999997E-4</v>
      </c>
      <c r="S186" s="152">
        <v>0</v>
      </c>
      <c r="T186" s="153">
        <f t="shared" si="3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206</v>
      </c>
      <c r="AT186" s="154" t="s">
        <v>140</v>
      </c>
      <c r="AU186" s="154" t="s">
        <v>145</v>
      </c>
      <c r="AY186" s="14" t="s">
        <v>138</v>
      </c>
      <c r="BE186" s="155">
        <f t="shared" si="34"/>
        <v>0</v>
      </c>
      <c r="BF186" s="155">
        <f t="shared" si="35"/>
        <v>0</v>
      </c>
      <c r="BG186" s="155">
        <f t="shared" si="36"/>
        <v>0</v>
      </c>
      <c r="BH186" s="155">
        <f t="shared" si="37"/>
        <v>0</v>
      </c>
      <c r="BI186" s="155">
        <f t="shared" si="38"/>
        <v>0</v>
      </c>
      <c r="BJ186" s="14" t="s">
        <v>145</v>
      </c>
      <c r="BK186" s="155">
        <f t="shared" si="39"/>
        <v>0</v>
      </c>
      <c r="BL186" s="14" t="s">
        <v>206</v>
      </c>
      <c r="BM186" s="154" t="s">
        <v>882</v>
      </c>
    </row>
    <row r="187" spans="1:65" s="2" customFormat="1" ht="14.45" customHeight="1">
      <c r="A187" s="29"/>
      <c r="B187" s="141"/>
      <c r="C187" s="142" t="s">
        <v>325</v>
      </c>
      <c r="D187" s="142" t="s">
        <v>140</v>
      </c>
      <c r="E187" s="143" t="s">
        <v>883</v>
      </c>
      <c r="F187" s="144" t="s">
        <v>884</v>
      </c>
      <c r="G187" s="145" t="s">
        <v>237</v>
      </c>
      <c r="H187" s="146">
        <v>1</v>
      </c>
      <c r="I187" s="147"/>
      <c r="J187" s="148">
        <f t="shared" si="30"/>
        <v>0</v>
      </c>
      <c r="K187" s="149"/>
      <c r="L187" s="30"/>
      <c r="M187" s="150" t="s">
        <v>1</v>
      </c>
      <c r="N187" s="151" t="s">
        <v>41</v>
      </c>
      <c r="O187" s="55"/>
      <c r="P187" s="152">
        <f t="shared" si="31"/>
        <v>0</v>
      </c>
      <c r="Q187" s="152">
        <v>6.0000000000000002E-5</v>
      </c>
      <c r="R187" s="152">
        <f t="shared" si="32"/>
        <v>6.0000000000000002E-5</v>
      </c>
      <c r="S187" s="152">
        <v>0</v>
      </c>
      <c r="T187" s="153">
        <f t="shared" si="3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206</v>
      </c>
      <c r="AT187" s="154" t="s">
        <v>140</v>
      </c>
      <c r="AU187" s="154" t="s">
        <v>145</v>
      </c>
      <c r="AY187" s="14" t="s">
        <v>138</v>
      </c>
      <c r="BE187" s="155">
        <f t="shared" si="34"/>
        <v>0</v>
      </c>
      <c r="BF187" s="155">
        <f t="shared" si="35"/>
        <v>0</v>
      </c>
      <c r="BG187" s="155">
        <f t="shared" si="36"/>
        <v>0</v>
      </c>
      <c r="BH187" s="155">
        <f t="shared" si="37"/>
        <v>0</v>
      </c>
      <c r="BI187" s="155">
        <f t="shared" si="38"/>
        <v>0</v>
      </c>
      <c r="BJ187" s="14" t="s">
        <v>145</v>
      </c>
      <c r="BK187" s="155">
        <f t="shared" si="39"/>
        <v>0</v>
      </c>
      <c r="BL187" s="14" t="s">
        <v>206</v>
      </c>
      <c r="BM187" s="154" t="s">
        <v>885</v>
      </c>
    </row>
    <row r="188" spans="1:65" s="2" customFormat="1" ht="24.2" customHeight="1">
      <c r="A188" s="29"/>
      <c r="B188" s="141"/>
      <c r="C188" s="156" t="s">
        <v>329</v>
      </c>
      <c r="D188" s="156" t="s">
        <v>189</v>
      </c>
      <c r="E188" s="157" t="s">
        <v>886</v>
      </c>
      <c r="F188" s="158" t="s">
        <v>887</v>
      </c>
      <c r="G188" s="159" t="s">
        <v>237</v>
      </c>
      <c r="H188" s="160">
        <v>1</v>
      </c>
      <c r="I188" s="161"/>
      <c r="J188" s="162">
        <f t="shared" si="30"/>
        <v>0</v>
      </c>
      <c r="K188" s="163"/>
      <c r="L188" s="164"/>
      <c r="M188" s="165" t="s">
        <v>1</v>
      </c>
      <c r="N188" s="166" t="s">
        <v>41</v>
      </c>
      <c r="O188" s="55"/>
      <c r="P188" s="152">
        <f t="shared" si="31"/>
        <v>0</v>
      </c>
      <c r="Q188" s="152">
        <v>1.4030000000000001E-2</v>
      </c>
      <c r="R188" s="152">
        <f t="shared" si="32"/>
        <v>1.4030000000000001E-2</v>
      </c>
      <c r="S188" s="152">
        <v>0</v>
      </c>
      <c r="T188" s="153">
        <f t="shared" si="3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273</v>
      </c>
      <c r="AT188" s="154" t="s">
        <v>189</v>
      </c>
      <c r="AU188" s="154" t="s">
        <v>145</v>
      </c>
      <c r="AY188" s="14" t="s">
        <v>138</v>
      </c>
      <c r="BE188" s="155">
        <f t="shared" si="34"/>
        <v>0</v>
      </c>
      <c r="BF188" s="155">
        <f t="shared" si="35"/>
        <v>0</v>
      </c>
      <c r="BG188" s="155">
        <f t="shared" si="36"/>
        <v>0</v>
      </c>
      <c r="BH188" s="155">
        <f t="shared" si="37"/>
        <v>0</v>
      </c>
      <c r="BI188" s="155">
        <f t="shared" si="38"/>
        <v>0</v>
      </c>
      <c r="BJ188" s="14" t="s">
        <v>145</v>
      </c>
      <c r="BK188" s="155">
        <f t="shared" si="39"/>
        <v>0</v>
      </c>
      <c r="BL188" s="14" t="s">
        <v>206</v>
      </c>
      <c r="BM188" s="154" t="s">
        <v>888</v>
      </c>
    </row>
    <row r="189" spans="1:65" s="2" customFormat="1" ht="24.2" customHeight="1">
      <c r="A189" s="29"/>
      <c r="B189" s="141"/>
      <c r="C189" s="142" t="s">
        <v>333</v>
      </c>
      <c r="D189" s="142" t="s">
        <v>140</v>
      </c>
      <c r="E189" s="143" t="s">
        <v>889</v>
      </c>
      <c r="F189" s="144" t="s">
        <v>890</v>
      </c>
      <c r="G189" s="145" t="s">
        <v>237</v>
      </c>
      <c r="H189" s="146">
        <v>3</v>
      </c>
      <c r="I189" s="147"/>
      <c r="J189" s="148">
        <f t="shared" si="30"/>
        <v>0</v>
      </c>
      <c r="K189" s="149"/>
      <c r="L189" s="30"/>
      <c r="M189" s="150" t="s">
        <v>1</v>
      </c>
      <c r="N189" s="151" t="s">
        <v>41</v>
      </c>
      <c r="O189" s="55"/>
      <c r="P189" s="152">
        <f t="shared" si="31"/>
        <v>0</v>
      </c>
      <c r="Q189" s="152">
        <v>6.0000000000000002E-5</v>
      </c>
      <c r="R189" s="152">
        <f t="shared" si="32"/>
        <v>1.8000000000000001E-4</v>
      </c>
      <c r="S189" s="152">
        <v>0</v>
      </c>
      <c r="T189" s="153">
        <f t="shared" si="3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206</v>
      </c>
      <c r="AT189" s="154" t="s">
        <v>140</v>
      </c>
      <c r="AU189" s="154" t="s">
        <v>145</v>
      </c>
      <c r="AY189" s="14" t="s">
        <v>138</v>
      </c>
      <c r="BE189" s="155">
        <f t="shared" si="34"/>
        <v>0</v>
      </c>
      <c r="BF189" s="155">
        <f t="shared" si="35"/>
        <v>0</v>
      </c>
      <c r="BG189" s="155">
        <f t="shared" si="36"/>
        <v>0</v>
      </c>
      <c r="BH189" s="155">
        <f t="shared" si="37"/>
        <v>0</v>
      </c>
      <c r="BI189" s="155">
        <f t="shared" si="38"/>
        <v>0</v>
      </c>
      <c r="BJ189" s="14" t="s">
        <v>145</v>
      </c>
      <c r="BK189" s="155">
        <f t="shared" si="39"/>
        <v>0</v>
      </c>
      <c r="BL189" s="14" t="s">
        <v>206</v>
      </c>
      <c r="BM189" s="154" t="s">
        <v>891</v>
      </c>
    </row>
    <row r="190" spans="1:65" s="2" customFormat="1" ht="24.2" customHeight="1">
      <c r="A190" s="29"/>
      <c r="B190" s="141"/>
      <c r="C190" s="156" t="s">
        <v>337</v>
      </c>
      <c r="D190" s="156" t="s">
        <v>189</v>
      </c>
      <c r="E190" s="157" t="s">
        <v>892</v>
      </c>
      <c r="F190" s="158" t="s">
        <v>893</v>
      </c>
      <c r="G190" s="159" t="s">
        <v>237</v>
      </c>
      <c r="H190" s="160">
        <v>3</v>
      </c>
      <c r="I190" s="161"/>
      <c r="J190" s="162">
        <f t="shared" si="30"/>
        <v>0</v>
      </c>
      <c r="K190" s="163"/>
      <c r="L190" s="164"/>
      <c r="M190" s="165" t="s">
        <v>1</v>
      </c>
      <c r="N190" s="166" t="s">
        <v>41</v>
      </c>
      <c r="O190" s="55"/>
      <c r="P190" s="152">
        <f t="shared" si="31"/>
        <v>0</v>
      </c>
      <c r="Q190" s="152">
        <v>1.1999999999999999E-3</v>
      </c>
      <c r="R190" s="152">
        <f t="shared" si="32"/>
        <v>3.5999999999999999E-3</v>
      </c>
      <c r="S190" s="152">
        <v>0</v>
      </c>
      <c r="T190" s="153">
        <f t="shared" si="3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273</v>
      </c>
      <c r="AT190" s="154" t="s">
        <v>189</v>
      </c>
      <c r="AU190" s="154" t="s">
        <v>145</v>
      </c>
      <c r="AY190" s="14" t="s">
        <v>138</v>
      </c>
      <c r="BE190" s="155">
        <f t="shared" si="34"/>
        <v>0</v>
      </c>
      <c r="BF190" s="155">
        <f t="shared" si="35"/>
        <v>0</v>
      </c>
      <c r="BG190" s="155">
        <f t="shared" si="36"/>
        <v>0</v>
      </c>
      <c r="BH190" s="155">
        <f t="shared" si="37"/>
        <v>0</v>
      </c>
      <c r="BI190" s="155">
        <f t="shared" si="38"/>
        <v>0</v>
      </c>
      <c r="BJ190" s="14" t="s">
        <v>145</v>
      </c>
      <c r="BK190" s="155">
        <f t="shared" si="39"/>
        <v>0</v>
      </c>
      <c r="BL190" s="14" t="s">
        <v>206</v>
      </c>
      <c r="BM190" s="154" t="s">
        <v>894</v>
      </c>
    </row>
    <row r="191" spans="1:65" s="2" customFormat="1" ht="24.2" customHeight="1">
      <c r="A191" s="29"/>
      <c r="B191" s="141"/>
      <c r="C191" s="142" t="s">
        <v>341</v>
      </c>
      <c r="D191" s="142" t="s">
        <v>140</v>
      </c>
      <c r="E191" s="143" t="s">
        <v>895</v>
      </c>
      <c r="F191" s="144" t="s">
        <v>896</v>
      </c>
      <c r="G191" s="145" t="s">
        <v>237</v>
      </c>
      <c r="H191" s="146">
        <v>1</v>
      </c>
      <c r="I191" s="147"/>
      <c r="J191" s="148">
        <f t="shared" si="30"/>
        <v>0</v>
      </c>
      <c r="K191" s="149"/>
      <c r="L191" s="30"/>
      <c r="M191" s="150" t="s">
        <v>1</v>
      </c>
      <c r="N191" s="151" t="s">
        <v>41</v>
      </c>
      <c r="O191" s="55"/>
      <c r="P191" s="152">
        <f t="shared" si="31"/>
        <v>0</v>
      </c>
      <c r="Q191" s="152">
        <v>5.9999999999999995E-4</v>
      </c>
      <c r="R191" s="152">
        <f t="shared" si="32"/>
        <v>5.9999999999999995E-4</v>
      </c>
      <c r="S191" s="152">
        <v>0</v>
      </c>
      <c r="T191" s="153">
        <f t="shared" si="3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206</v>
      </c>
      <c r="AT191" s="154" t="s">
        <v>140</v>
      </c>
      <c r="AU191" s="154" t="s">
        <v>145</v>
      </c>
      <c r="AY191" s="14" t="s">
        <v>138</v>
      </c>
      <c r="BE191" s="155">
        <f t="shared" si="34"/>
        <v>0</v>
      </c>
      <c r="BF191" s="155">
        <f t="shared" si="35"/>
        <v>0</v>
      </c>
      <c r="BG191" s="155">
        <f t="shared" si="36"/>
        <v>0</v>
      </c>
      <c r="BH191" s="155">
        <f t="shared" si="37"/>
        <v>0</v>
      </c>
      <c r="BI191" s="155">
        <f t="shared" si="38"/>
        <v>0</v>
      </c>
      <c r="BJ191" s="14" t="s">
        <v>145</v>
      </c>
      <c r="BK191" s="155">
        <f t="shared" si="39"/>
        <v>0</v>
      </c>
      <c r="BL191" s="14" t="s">
        <v>206</v>
      </c>
      <c r="BM191" s="154" t="s">
        <v>897</v>
      </c>
    </row>
    <row r="192" spans="1:65" s="2" customFormat="1" ht="24.2" customHeight="1">
      <c r="A192" s="29"/>
      <c r="B192" s="141"/>
      <c r="C192" s="142" t="s">
        <v>345</v>
      </c>
      <c r="D192" s="142" t="s">
        <v>140</v>
      </c>
      <c r="E192" s="143" t="s">
        <v>898</v>
      </c>
      <c r="F192" s="144" t="s">
        <v>899</v>
      </c>
      <c r="G192" s="145" t="s">
        <v>237</v>
      </c>
      <c r="H192" s="146">
        <v>2</v>
      </c>
      <c r="I192" s="147"/>
      <c r="J192" s="148">
        <f t="shared" si="30"/>
        <v>0</v>
      </c>
      <c r="K192" s="149"/>
      <c r="L192" s="30"/>
      <c r="M192" s="150" t="s">
        <v>1</v>
      </c>
      <c r="N192" s="151" t="s">
        <v>41</v>
      </c>
      <c r="O192" s="55"/>
      <c r="P192" s="152">
        <f t="shared" si="31"/>
        <v>0</v>
      </c>
      <c r="Q192" s="152">
        <v>2.5899999999999999E-3</v>
      </c>
      <c r="R192" s="152">
        <f t="shared" si="32"/>
        <v>5.1799999999999997E-3</v>
      </c>
      <c r="S192" s="152">
        <v>0</v>
      </c>
      <c r="T192" s="153">
        <f t="shared" si="3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206</v>
      </c>
      <c r="AT192" s="154" t="s">
        <v>140</v>
      </c>
      <c r="AU192" s="154" t="s">
        <v>145</v>
      </c>
      <c r="AY192" s="14" t="s">
        <v>138</v>
      </c>
      <c r="BE192" s="155">
        <f t="shared" si="34"/>
        <v>0</v>
      </c>
      <c r="BF192" s="155">
        <f t="shared" si="35"/>
        <v>0</v>
      </c>
      <c r="BG192" s="155">
        <f t="shared" si="36"/>
        <v>0</v>
      </c>
      <c r="BH192" s="155">
        <f t="shared" si="37"/>
        <v>0</v>
      </c>
      <c r="BI192" s="155">
        <f t="shared" si="38"/>
        <v>0</v>
      </c>
      <c r="BJ192" s="14" t="s">
        <v>145</v>
      </c>
      <c r="BK192" s="155">
        <f t="shared" si="39"/>
        <v>0</v>
      </c>
      <c r="BL192" s="14" t="s">
        <v>206</v>
      </c>
      <c r="BM192" s="154" t="s">
        <v>900</v>
      </c>
    </row>
    <row r="193" spans="1:65" s="2" customFormat="1" ht="14.45" customHeight="1">
      <c r="A193" s="29"/>
      <c r="B193" s="141"/>
      <c r="C193" s="142" t="s">
        <v>350</v>
      </c>
      <c r="D193" s="142" t="s">
        <v>140</v>
      </c>
      <c r="E193" s="143" t="s">
        <v>901</v>
      </c>
      <c r="F193" s="144" t="s">
        <v>902</v>
      </c>
      <c r="G193" s="145" t="s">
        <v>237</v>
      </c>
      <c r="H193" s="146">
        <v>2</v>
      </c>
      <c r="I193" s="147"/>
      <c r="J193" s="148">
        <f t="shared" si="30"/>
        <v>0</v>
      </c>
      <c r="K193" s="149"/>
      <c r="L193" s="30"/>
      <c r="M193" s="150" t="s">
        <v>1</v>
      </c>
      <c r="N193" s="151" t="s">
        <v>41</v>
      </c>
      <c r="O193" s="55"/>
      <c r="P193" s="152">
        <f t="shared" si="31"/>
        <v>0</v>
      </c>
      <c r="Q193" s="152">
        <v>4.0000000000000002E-4</v>
      </c>
      <c r="R193" s="152">
        <f t="shared" si="32"/>
        <v>8.0000000000000004E-4</v>
      </c>
      <c r="S193" s="152">
        <v>0</v>
      </c>
      <c r="T193" s="153">
        <f t="shared" si="3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206</v>
      </c>
      <c r="AT193" s="154" t="s">
        <v>140</v>
      </c>
      <c r="AU193" s="154" t="s">
        <v>145</v>
      </c>
      <c r="AY193" s="14" t="s">
        <v>138</v>
      </c>
      <c r="BE193" s="155">
        <f t="shared" si="34"/>
        <v>0</v>
      </c>
      <c r="BF193" s="155">
        <f t="shared" si="35"/>
        <v>0</v>
      </c>
      <c r="BG193" s="155">
        <f t="shared" si="36"/>
        <v>0</v>
      </c>
      <c r="BH193" s="155">
        <f t="shared" si="37"/>
        <v>0</v>
      </c>
      <c r="BI193" s="155">
        <f t="shared" si="38"/>
        <v>0</v>
      </c>
      <c r="BJ193" s="14" t="s">
        <v>145</v>
      </c>
      <c r="BK193" s="155">
        <f t="shared" si="39"/>
        <v>0</v>
      </c>
      <c r="BL193" s="14" t="s">
        <v>206</v>
      </c>
      <c r="BM193" s="154" t="s">
        <v>903</v>
      </c>
    </row>
    <row r="194" spans="1:65" s="2" customFormat="1" ht="14.45" customHeight="1">
      <c r="A194" s="29"/>
      <c r="B194" s="141"/>
      <c r="C194" s="142" t="s">
        <v>354</v>
      </c>
      <c r="D194" s="142" t="s">
        <v>140</v>
      </c>
      <c r="E194" s="143" t="s">
        <v>904</v>
      </c>
      <c r="F194" s="144" t="s">
        <v>905</v>
      </c>
      <c r="G194" s="145" t="s">
        <v>482</v>
      </c>
      <c r="H194" s="167"/>
      <c r="I194" s="147"/>
      <c r="J194" s="148">
        <f t="shared" si="30"/>
        <v>0</v>
      </c>
      <c r="K194" s="149"/>
      <c r="L194" s="30"/>
      <c r="M194" s="150" t="s">
        <v>1</v>
      </c>
      <c r="N194" s="151" t="s">
        <v>41</v>
      </c>
      <c r="O194" s="55"/>
      <c r="P194" s="152">
        <f t="shared" si="31"/>
        <v>0</v>
      </c>
      <c r="Q194" s="152">
        <v>0</v>
      </c>
      <c r="R194" s="152">
        <f t="shared" si="32"/>
        <v>0</v>
      </c>
      <c r="S194" s="152">
        <v>0</v>
      </c>
      <c r="T194" s="153">
        <f t="shared" si="3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206</v>
      </c>
      <c r="AT194" s="154" t="s">
        <v>140</v>
      </c>
      <c r="AU194" s="154" t="s">
        <v>145</v>
      </c>
      <c r="AY194" s="14" t="s">
        <v>138</v>
      </c>
      <c r="BE194" s="155">
        <f t="shared" si="34"/>
        <v>0</v>
      </c>
      <c r="BF194" s="155">
        <f t="shared" si="35"/>
        <v>0</v>
      </c>
      <c r="BG194" s="155">
        <f t="shared" si="36"/>
        <v>0</v>
      </c>
      <c r="BH194" s="155">
        <f t="shared" si="37"/>
        <v>0</v>
      </c>
      <c r="BI194" s="155">
        <f t="shared" si="38"/>
        <v>0</v>
      </c>
      <c r="BJ194" s="14" t="s">
        <v>145</v>
      </c>
      <c r="BK194" s="155">
        <f t="shared" si="39"/>
        <v>0</v>
      </c>
      <c r="BL194" s="14" t="s">
        <v>206</v>
      </c>
      <c r="BM194" s="154" t="s">
        <v>906</v>
      </c>
    </row>
    <row r="195" spans="1:65" s="12" customFormat="1" ht="22.9" customHeight="1">
      <c r="B195" s="128"/>
      <c r="D195" s="129" t="s">
        <v>74</v>
      </c>
      <c r="E195" s="139" t="s">
        <v>907</v>
      </c>
      <c r="F195" s="139" t="s">
        <v>908</v>
      </c>
      <c r="I195" s="131"/>
      <c r="J195" s="140">
        <f>BK195</f>
        <v>0</v>
      </c>
      <c r="L195" s="128"/>
      <c r="M195" s="133"/>
      <c r="N195" s="134"/>
      <c r="O195" s="134"/>
      <c r="P195" s="135">
        <f>SUM(P196:P199)</f>
        <v>0</v>
      </c>
      <c r="Q195" s="134"/>
      <c r="R195" s="135">
        <f>SUM(R196:R199)</f>
        <v>0.18936</v>
      </c>
      <c r="S195" s="134"/>
      <c r="T195" s="136">
        <f>SUM(T196:T199)</f>
        <v>0</v>
      </c>
      <c r="AR195" s="129" t="s">
        <v>145</v>
      </c>
      <c r="AT195" s="137" t="s">
        <v>74</v>
      </c>
      <c r="AU195" s="137" t="s">
        <v>83</v>
      </c>
      <c r="AY195" s="129" t="s">
        <v>138</v>
      </c>
      <c r="BK195" s="138">
        <f>SUM(BK196:BK199)</f>
        <v>0</v>
      </c>
    </row>
    <row r="196" spans="1:65" s="2" customFormat="1" ht="24.2" customHeight="1">
      <c r="A196" s="29"/>
      <c r="B196" s="141"/>
      <c r="C196" s="142" t="s">
        <v>358</v>
      </c>
      <c r="D196" s="142" t="s">
        <v>140</v>
      </c>
      <c r="E196" s="143" t="s">
        <v>909</v>
      </c>
      <c r="F196" s="144" t="s">
        <v>910</v>
      </c>
      <c r="G196" s="145" t="s">
        <v>237</v>
      </c>
      <c r="H196" s="146">
        <v>6</v>
      </c>
      <c r="I196" s="147"/>
      <c r="J196" s="148">
        <f>ROUND(I196*H196,2)</f>
        <v>0</v>
      </c>
      <c r="K196" s="149"/>
      <c r="L196" s="30"/>
      <c r="M196" s="150" t="s">
        <v>1</v>
      </c>
      <c r="N196" s="151" t="s">
        <v>41</v>
      </c>
      <c r="O196" s="55"/>
      <c r="P196" s="152">
        <f>O196*H196</f>
        <v>0</v>
      </c>
      <c r="Q196" s="152">
        <v>2.0000000000000002E-5</v>
      </c>
      <c r="R196" s="152">
        <f>Q196*H196</f>
        <v>1.2000000000000002E-4</v>
      </c>
      <c r="S196" s="152">
        <v>0</v>
      </c>
      <c r="T196" s="153">
        <f>S196*H196</f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206</v>
      </c>
      <c r="AT196" s="154" t="s">
        <v>140</v>
      </c>
      <c r="AU196" s="154" t="s">
        <v>145</v>
      </c>
      <c r="AY196" s="14" t="s">
        <v>138</v>
      </c>
      <c r="BE196" s="155">
        <f>IF(N196="základná",J196,0)</f>
        <v>0</v>
      </c>
      <c r="BF196" s="155">
        <f>IF(N196="znížená",J196,0)</f>
        <v>0</v>
      </c>
      <c r="BG196" s="155">
        <f>IF(N196="zákl. prenesená",J196,0)</f>
        <v>0</v>
      </c>
      <c r="BH196" s="155">
        <f>IF(N196="zníž. prenesená",J196,0)</f>
        <v>0</v>
      </c>
      <c r="BI196" s="155">
        <f>IF(N196="nulová",J196,0)</f>
        <v>0</v>
      </c>
      <c r="BJ196" s="14" t="s">
        <v>145</v>
      </c>
      <c r="BK196" s="155">
        <f>ROUND(I196*H196,2)</f>
        <v>0</v>
      </c>
      <c r="BL196" s="14" t="s">
        <v>206</v>
      </c>
      <c r="BM196" s="154" t="s">
        <v>911</v>
      </c>
    </row>
    <row r="197" spans="1:65" s="2" customFormat="1" ht="37.9" customHeight="1">
      <c r="A197" s="29"/>
      <c r="B197" s="141"/>
      <c r="C197" s="156" t="s">
        <v>362</v>
      </c>
      <c r="D197" s="156" t="s">
        <v>189</v>
      </c>
      <c r="E197" s="157" t="s">
        <v>912</v>
      </c>
      <c r="F197" s="158" t="s">
        <v>913</v>
      </c>
      <c r="G197" s="159" t="s">
        <v>237</v>
      </c>
      <c r="H197" s="160">
        <v>6</v>
      </c>
      <c r="I197" s="161"/>
      <c r="J197" s="162">
        <f>ROUND(I197*H197,2)</f>
        <v>0</v>
      </c>
      <c r="K197" s="163"/>
      <c r="L197" s="164"/>
      <c r="M197" s="165" t="s">
        <v>1</v>
      </c>
      <c r="N197" s="166" t="s">
        <v>41</v>
      </c>
      <c r="O197" s="55"/>
      <c r="P197" s="152">
        <f>O197*H197</f>
        <v>0</v>
      </c>
      <c r="Q197" s="152">
        <v>3.1539999999999999E-2</v>
      </c>
      <c r="R197" s="152">
        <f>Q197*H197</f>
        <v>0.18923999999999999</v>
      </c>
      <c r="S197" s="152">
        <v>0</v>
      </c>
      <c r="T197" s="153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273</v>
      </c>
      <c r="AT197" s="154" t="s">
        <v>189</v>
      </c>
      <c r="AU197" s="154" t="s">
        <v>145</v>
      </c>
      <c r="AY197" s="14" t="s">
        <v>138</v>
      </c>
      <c r="BE197" s="155">
        <f>IF(N197="základná",J197,0)</f>
        <v>0</v>
      </c>
      <c r="BF197" s="155">
        <f>IF(N197="znížená",J197,0)</f>
        <v>0</v>
      </c>
      <c r="BG197" s="155">
        <f>IF(N197="zákl. prenesená",J197,0)</f>
        <v>0</v>
      </c>
      <c r="BH197" s="155">
        <f>IF(N197="zníž. prenesená",J197,0)</f>
        <v>0</v>
      </c>
      <c r="BI197" s="155">
        <f>IF(N197="nulová",J197,0)</f>
        <v>0</v>
      </c>
      <c r="BJ197" s="14" t="s">
        <v>145</v>
      </c>
      <c r="BK197" s="155">
        <f>ROUND(I197*H197,2)</f>
        <v>0</v>
      </c>
      <c r="BL197" s="14" t="s">
        <v>206</v>
      </c>
      <c r="BM197" s="154" t="s">
        <v>914</v>
      </c>
    </row>
    <row r="198" spans="1:65" s="2" customFormat="1" ht="24.2" customHeight="1">
      <c r="A198" s="29"/>
      <c r="B198" s="141"/>
      <c r="C198" s="142" t="s">
        <v>366</v>
      </c>
      <c r="D198" s="142" t="s">
        <v>140</v>
      </c>
      <c r="E198" s="143" t="s">
        <v>915</v>
      </c>
      <c r="F198" s="144" t="s">
        <v>916</v>
      </c>
      <c r="G198" s="145" t="s">
        <v>237</v>
      </c>
      <c r="H198" s="146">
        <v>6</v>
      </c>
      <c r="I198" s="147"/>
      <c r="J198" s="148">
        <f>ROUND(I198*H198,2)</f>
        <v>0</v>
      </c>
      <c r="K198" s="149"/>
      <c r="L198" s="30"/>
      <c r="M198" s="150" t="s">
        <v>1</v>
      </c>
      <c r="N198" s="151" t="s">
        <v>41</v>
      </c>
      <c r="O198" s="55"/>
      <c r="P198" s="152">
        <f>O198*H198</f>
        <v>0</v>
      </c>
      <c r="Q198" s="152">
        <v>0</v>
      </c>
      <c r="R198" s="152">
        <f>Q198*H198</f>
        <v>0</v>
      </c>
      <c r="S198" s="152">
        <v>0</v>
      </c>
      <c r="T198" s="153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206</v>
      </c>
      <c r="AT198" s="154" t="s">
        <v>140</v>
      </c>
      <c r="AU198" s="154" t="s">
        <v>145</v>
      </c>
      <c r="AY198" s="14" t="s">
        <v>138</v>
      </c>
      <c r="BE198" s="155">
        <f>IF(N198="základná",J198,0)</f>
        <v>0</v>
      </c>
      <c r="BF198" s="155">
        <f>IF(N198="znížená",J198,0)</f>
        <v>0</v>
      </c>
      <c r="BG198" s="155">
        <f>IF(N198="zákl. prenesená",J198,0)</f>
        <v>0</v>
      </c>
      <c r="BH198" s="155">
        <f>IF(N198="zníž. prenesená",J198,0)</f>
        <v>0</v>
      </c>
      <c r="BI198" s="155">
        <f>IF(N198="nulová",J198,0)</f>
        <v>0</v>
      </c>
      <c r="BJ198" s="14" t="s">
        <v>145</v>
      </c>
      <c r="BK198" s="155">
        <f>ROUND(I198*H198,2)</f>
        <v>0</v>
      </c>
      <c r="BL198" s="14" t="s">
        <v>206</v>
      </c>
      <c r="BM198" s="154" t="s">
        <v>917</v>
      </c>
    </row>
    <row r="199" spans="1:65" s="2" customFormat="1" ht="24.2" customHeight="1">
      <c r="A199" s="29"/>
      <c r="B199" s="141"/>
      <c r="C199" s="142" t="s">
        <v>370</v>
      </c>
      <c r="D199" s="142" t="s">
        <v>140</v>
      </c>
      <c r="E199" s="143" t="s">
        <v>918</v>
      </c>
      <c r="F199" s="144" t="s">
        <v>919</v>
      </c>
      <c r="G199" s="145" t="s">
        <v>482</v>
      </c>
      <c r="H199" s="167"/>
      <c r="I199" s="147"/>
      <c r="J199" s="148">
        <f>ROUND(I199*H199,2)</f>
        <v>0</v>
      </c>
      <c r="K199" s="149"/>
      <c r="L199" s="30"/>
      <c r="M199" s="150" t="s">
        <v>1</v>
      </c>
      <c r="N199" s="151" t="s">
        <v>41</v>
      </c>
      <c r="O199" s="55"/>
      <c r="P199" s="152">
        <f>O199*H199</f>
        <v>0</v>
      </c>
      <c r="Q199" s="152">
        <v>0</v>
      </c>
      <c r="R199" s="152">
        <f>Q199*H199</f>
        <v>0</v>
      </c>
      <c r="S199" s="152">
        <v>0</v>
      </c>
      <c r="T199" s="153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206</v>
      </c>
      <c r="AT199" s="154" t="s">
        <v>140</v>
      </c>
      <c r="AU199" s="154" t="s">
        <v>145</v>
      </c>
      <c r="AY199" s="14" t="s">
        <v>138</v>
      </c>
      <c r="BE199" s="155">
        <f>IF(N199="základná",J199,0)</f>
        <v>0</v>
      </c>
      <c r="BF199" s="155">
        <f>IF(N199="znížená",J199,0)</f>
        <v>0</v>
      </c>
      <c r="BG199" s="155">
        <f>IF(N199="zákl. prenesená",J199,0)</f>
        <v>0</v>
      </c>
      <c r="BH199" s="155">
        <f>IF(N199="zníž. prenesená",J199,0)</f>
        <v>0</v>
      </c>
      <c r="BI199" s="155">
        <f>IF(N199="nulová",J199,0)</f>
        <v>0</v>
      </c>
      <c r="BJ199" s="14" t="s">
        <v>145</v>
      </c>
      <c r="BK199" s="155">
        <f>ROUND(I199*H199,2)</f>
        <v>0</v>
      </c>
      <c r="BL199" s="14" t="s">
        <v>206</v>
      </c>
      <c r="BM199" s="154" t="s">
        <v>920</v>
      </c>
    </row>
    <row r="200" spans="1:65" s="12" customFormat="1" ht="22.9" customHeight="1">
      <c r="B200" s="128"/>
      <c r="D200" s="129" t="s">
        <v>74</v>
      </c>
      <c r="E200" s="139" t="s">
        <v>921</v>
      </c>
      <c r="F200" s="139" t="s">
        <v>922</v>
      </c>
      <c r="I200" s="131"/>
      <c r="J200" s="140">
        <f>BK200</f>
        <v>0</v>
      </c>
      <c r="L200" s="128"/>
      <c r="M200" s="133"/>
      <c r="N200" s="134"/>
      <c r="O200" s="134"/>
      <c r="P200" s="135">
        <f>SUM(P201:P202)</f>
        <v>0</v>
      </c>
      <c r="Q200" s="134"/>
      <c r="R200" s="135">
        <f>SUM(R201:R202)</f>
        <v>0</v>
      </c>
      <c r="S200" s="134"/>
      <c r="T200" s="136">
        <f>SUM(T201:T202)</f>
        <v>0</v>
      </c>
      <c r="AR200" s="129" t="s">
        <v>145</v>
      </c>
      <c r="AT200" s="137" t="s">
        <v>74</v>
      </c>
      <c r="AU200" s="137" t="s">
        <v>83</v>
      </c>
      <c r="AY200" s="129" t="s">
        <v>138</v>
      </c>
      <c r="BK200" s="138">
        <f>SUM(BK201:BK202)</f>
        <v>0</v>
      </c>
    </row>
    <row r="201" spans="1:65" s="2" customFormat="1" ht="24.2" customHeight="1">
      <c r="A201" s="29"/>
      <c r="B201" s="141"/>
      <c r="C201" s="142" t="s">
        <v>374</v>
      </c>
      <c r="D201" s="142" t="s">
        <v>140</v>
      </c>
      <c r="E201" s="143" t="s">
        <v>923</v>
      </c>
      <c r="F201" s="144" t="s">
        <v>924</v>
      </c>
      <c r="G201" s="145" t="s">
        <v>745</v>
      </c>
      <c r="H201" s="146">
        <v>72</v>
      </c>
      <c r="I201" s="147"/>
      <c r="J201" s="148">
        <f>ROUND(I201*H201,2)</f>
        <v>0</v>
      </c>
      <c r="K201" s="149"/>
      <c r="L201" s="30"/>
      <c r="M201" s="150" t="s">
        <v>1</v>
      </c>
      <c r="N201" s="151" t="s">
        <v>41</v>
      </c>
      <c r="O201" s="55"/>
      <c r="P201" s="152">
        <f>O201*H201</f>
        <v>0</v>
      </c>
      <c r="Q201" s="152">
        <v>0</v>
      </c>
      <c r="R201" s="152">
        <f>Q201*H201</f>
        <v>0</v>
      </c>
      <c r="S201" s="152">
        <v>0</v>
      </c>
      <c r="T201" s="153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206</v>
      </c>
      <c r="AT201" s="154" t="s">
        <v>140</v>
      </c>
      <c r="AU201" s="154" t="s">
        <v>145</v>
      </c>
      <c r="AY201" s="14" t="s">
        <v>138</v>
      </c>
      <c r="BE201" s="155">
        <f>IF(N201="základná",J201,0)</f>
        <v>0</v>
      </c>
      <c r="BF201" s="155">
        <f>IF(N201="znížená",J201,0)</f>
        <v>0</v>
      </c>
      <c r="BG201" s="155">
        <f>IF(N201="zákl. prenesená",J201,0)</f>
        <v>0</v>
      </c>
      <c r="BH201" s="155">
        <f>IF(N201="zníž. prenesená",J201,0)</f>
        <v>0</v>
      </c>
      <c r="BI201" s="155">
        <f>IF(N201="nulová",J201,0)</f>
        <v>0</v>
      </c>
      <c r="BJ201" s="14" t="s">
        <v>145</v>
      </c>
      <c r="BK201" s="155">
        <f>ROUND(I201*H201,2)</f>
        <v>0</v>
      </c>
      <c r="BL201" s="14" t="s">
        <v>206</v>
      </c>
      <c r="BM201" s="154" t="s">
        <v>925</v>
      </c>
    </row>
    <row r="202" spans="1:65" s="2" customFormat="1" ht="14.45" customHeight="1">
      <c r="A202" s="29"/>
      <c r="B202" s="141"/>
      <c r="C202" s="142" t="s">
        <v>379</v>
      </c>
      <c r="D202" s="142" t="s">
        <v>140</v>
      </c>
      <c r="E202" s="143" t="s">
        <v>926</v>
      </c>
      <c r="F202" s="144" t="s">
        <v>927</v>
      </c>
      <c r="G202" s="145" t="s">
        <v>745</v>
      </c>
      <c r="H202" s="146">
        <v>1</v>
      </c>
      <c r="I202" s="147"/>
      <c r="J202" s="148">
        <f>ROUND(I202*H202,2)</f>
        <v>0</v>
      </c>
      <c r="K202" s="149"/>
      <c r="L202" s="30"/>
      <c r="M202" s="150" t="s">
        <v>1</v>
      </c>
      <c r="N202" s="151" t="s">
        <v>41</v>
      </c>
      <c r="O202" s="55"/>
      <c r="P202" s="152">
        <f>O202*H202</f>
        <v>0</v>
      </c>
      <c r="Q202" s="152">
        <v>0</v>
      </c>
      <c r="R202" s="152">
        <f>Q202*H202</f>
        <v>0</v>
      </c>
      <c r="S202" s="152">
        <v>0</v>
      </c>
      <c r="T202" s="153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206</v>
      </c>
      <c r="AT202" s="154" t="s">
        <v>140</v>
      </c>
      <c r="AU202" s="154" t="s">
        <v>145</v>
      </c>
      <c r="AY202" s="14" t="s">
        <v>138</v>
      </c>
      <c r="BE202" s="155">
        <f>IF(N202="základná",J202,0)</f>
        <v>0</v>
      </c>
      <c r="BF202" s="155">
        <f>IF(N202="znížená",J202,0)</f>
        <v>0</v>
      </c>
      <c r="BG202" s="155">
        <f>IF(N202="zákl. prenesená",J202,0)</f>
        <v>0</v>
      </c>
      <c r="BH202" s="155">
        <f>IF(N202="zníž. prenesená",J202,0)</f>
        <v>0</v>
      </c>
      <c r="BI202" s="155">
        <f>IF(N202="nulová",J202,0)</f>
        <v>0</v>
      </c>
      <c r="BJ202" s="14" t="s">
        <v>145</v>
      </c>
      <c r="BK202" s="155">
        <f>ROUND(I202*H202,2)</f>
        <v>0</v>
      </c>
      <c r="BL202" s="14" t="s">
        <v>206</v>
      </c>
      <c r="BM202" s="154" t="s">
        <v>928</v>
      </c>
    </row>
    <row r="203" spans="1:65" s="12" customFormat="1" ht="22.9" customHeight="1">
      <c r="B203" s="128"/>
      <c r="D203" s="129" t="s">
        <v>74</v>
      </c>
      <c r="E203" s="139" t="s">
        <v>735</v>
      </c>
      <c r="F203" s="139" t="s">
        <v>929</v>
      </c>
      <c r="I203" s="131"/>
      <c r="J203" s="140">
        <f>BK203</f>
        <v>0</v>
      </c>
      <c r="L203" s="128"/>
      <c r="M203" s="133"/>
      <c r="N203" s="134"/>
      <c r="O203" s="134"/>
      <c r="P203" s="135">
        <f>P204</f>
        <v>0</v>
      </c>
      <c r="Q203" s="134"/>
      <c r="R203" s="135">
        <f>R204</f>
        <v>0</v>
      </c>
      <c r="S203" s="134"/>
      <c r="T203" s="136">
        <f>T204</f>
        <v>0</v>
      </c>
      <c r="AR203" s="129" t="s">
        <v>145</v>
      </c>
      <c r="AT203" s="137" t="s">
        <v>74</v>
      </c>
      <c r="AU203" s="137" t="s">
        <v>83</v>
      </c>
      <c r="AY203" s="129" t="s">
        <v>138</v>
      </c>
      <c r="BK203" s="138">
        <f>BK204</f>
        <v>0</v>
      </c>
    </row>
    <row r="204" spans="1:65" s="2" customFormat="1" ht="14.45" customHeight="1">
      <c r="A204" s="29"/>
      <c r="B204" s="141"/>
      <c r="C204" s="142" t="s">
        <v>383</v>
      </c>
      <c r="D204" s="142" t="s">
        <v>140</v>
      </c>
      <c r="E204" s="143" t="s">
        <v>737</v>
      </c>
      <c r="F204" s="144" t="s">
        <v>738</v>
      </c>
      <c r="G204" s="145" t="s">
        <v>739</v>
      </c>
      <c r="H204" s="146">
        <v>1</v>
      </c>
      <c r="I204" s="147"/>
      <c r="J204" s="148">
        <f>ROUND(I204*H204,2)</f>
        <v>0</v>
      </c>
      <c r="K204" s="149"/>
      <c r="L204" s="30"/>
      <c r="M204" s="150" t="s">
        <v>1</v>
      </c>
      <c r="N204" s="151" t="s">
        <v>41</v>
      </c>
      <c r="O204" s="55"/>
      <c r="P204" s="152">
        <f>O204*H204</f>
        <v>0</v>
      </c>
      <c r="Q204" s="152">
        <v>0</v>
      </c>
      <c r="R204" s="152">
        <f>Q204*H204</f>
        <v>0</v>
      </c>
      <c r="S204" s="152">
        <v>0</v>
      </c>
      <c r="T204" s="153">
        <f>S204*H204</f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206</v>
      </c>
      <c r="AT204" s="154" t="s">
        <v>140</v>
      </c>
      <c r="AU204" s="154" t="s">
        <v>145</v>
      </c>
      <c r="AY204" s="14" t="s">
        <v>138</v>
      </c>
      <c r="BE204" s="155">
        <f>IF(N204="základná",J204,0)</f>
        <v>0</v>
      </c>
      <c r="BF204" s="155">
        <f>IF(N204="znížená",J204,0)</f>
        <v>0</v>
      </c>
      <c r="BG204" s="155">
        <f>IF(N204="zákl. prenesená",J204,0)</f>
        <v>0</v>
      </c>
      <c r="BH204" s="155">
        <f>IF(N204="zníž. prenesená",J204,0)</f>
        <v>0</v>
      </c>
      <c r="BI204" s="155">
        <f>IF(N204="nulová",J204,0)</f>
        <v>0</v>
      </c>
      <c r="BJ204" s="14" t="s">
        <v>145</v>
      </c>
      <c r="BK204" s="155">
        <f>ROUND(I204*H204,2)</f>
        <v>0</v>
      </c>
      <c r="BL204" s="14" t="s">
        <v>206</v>
      </c>
      <c r="BM204" s="154" t="s">
        <v>930</v>
      </c>
    </row>
    <row r="205" spans="1:65" s="12" customFormat="1" ht="22.9" customHeight="1">
      <c r="B205" s="128"/>
      <c r="D205" s="129" t="s">
        <v>74</v>
      </c>
      <c r="E205" s="139" t="s">
        <v>618</v>
      </c>
      <c r="F205" s="139" t="s">
        <v>619</v>
      </c>
      <c r="I205" s="131"/>
      <c r="J205" s="140">
        <f>BK205</f>
        <v>0</v>
      </c>
      <c r="L205" s="128"/>
      <c r="M205" s="133"/>
      <c r="N205" s="134"/>
      <c r="O205" s="134"/>
      <c r="P205" s="135">
        <f>SUM(P206:P207)</f>
        <v>0</v>
      </c>
      <c r="Q205" s="134"/>
      <c r="R205" s="135">
        <f>SUM(R206:R207)</f>
        <v>6.3790800000000005E-3</v>
      </c>
      <c r="S205" s="134"/>
      <c r="T205" s="136">
        <f>SUM(T206:T207)</f>
        <v>0</v>
      </c>
      <c r="AR205" s="129" t="s">
        <v>145</v>
      </c>
      <c r="AT205" s="137" t="s">
        <v>74</v>
      </c>
      <c r="AU205" s="137" t="s">
        <v>83</v>
      </c>
      <c r="AY205" s="129" t="s">
        <v>138</v>
      </c>
      <c r="BK205" s="138">
        <f>SUM(BK206:BK207)</f>
        <v>0</v>
      </c>
    </row>
    <row r="206" spans="1:65" s="2" customFormat="1" ht="24.2" customHeight="1">
      <c r="A206" s="29"/>
      <c r="B206" s="141"/>
      <c r="C206" s="142" t="s">
        <v>387</v>
      </c>
      <c r="D206" s="142" t="s">
        <v>140</v>
      </c>
      <c r="E206" s="143" t="s">
        <v>931</v>
      </c>
      <c r="F206" s="144" t="s">
        <v>932</v>
      </c>
      <c r="G206" s="145" t="s">
        <v>153</v>
      </c>
      <c r="H206" s="146">
        <v>66</v>
      </c>
      <c r="I206" s="147"/>
      <c r="J206" s="148">
        <f>ROUND(I206*H206,2)</f>
        <v>0</v>
      </c>
      <c r="K206" s="149"/>
      <c r="L206" s="30"/>
      <c r="M206" s="150" t="s">
        <v>1</v>
      </c>
      <c r="N206" s="151" t="s">
        <v>41</v>
      </c>
      <c r="O206" s="55"/>
      <c r="P206" s="152">
        <f>O206*H206</f>
        <v>0</v>
      </c>
      <c r="Q206" s="152">
        <v>6.9380000000000003E-5</v>
      </c>
      <c r="R206" s="152">
        <f>Q206*H206</f>
        <v>4.5790800000000001E-3</v>
      </c>
      <c r="S206" s="152">
        <v>0</v>
      </c>
      <c r="T206" s="153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206</v>
      </c>
      <c r="AT206" s="154" t="s">
        <v>140</v>
      </c>
      <c r="AU206" s="154" t="s">
        <v>145</v>
      </c>
      <c r="AY206" s="14" t="s">
        <v>138</v>
      </c>
      <c r="BE206" s="155">
        <f>IF(N206="základná",J206,0)</f>
        <v>0</v>
      </c>
      <c r="BF206" s="155">
        <f>IF(N206="znížená",J206,0)</f>
        <v>0</v>
      </c>
      <c r="BG206" s="155">
        <f>IF(N206="zákl. prenesená",J206,0)</f>
        <v>0</v>
      </c>
      <c r="BH206" s="155">
        <f>IF(N206="zníž. prenesená",J206,0)</f>
        <v>0</v>
      </c>
      <c r="BI206" s="155">
        <f>IF(N206="nulová",J206,0)</f>
        <v>0</v>
      </c>
      <c r="BJ206" s="14" t="s">
        <v>145</v>
      </c>
      <c r="BK206" s="155">
        <f>ROUND(I206*H206,2)</f>
        <v>0</v>
      </c>
      <c r="BL206" s="14" t="s">
        <v>206</v>
      </c>
      <c r="BM206" s="154" t="s">
        <v>933</v>
      </c>
    </row>
    <row r="207" spans="1:65" s="2" customFormat="1" ht="24.2" customHeight="1">
      <c r="A207" s="29"/>
      <c r="B207" s="141"/>
      <c r="C207" s="142" t="s">
        <v>391</v>
      </c>
      <c r="D207" s="142" t="s">
        <v>140</v>
      </c>
      <c r="E207" s="143" t="s">
        <v>934</v>
      </c>
      <c r="F207" s="144" t="s">
        <v>935</v>
      </c>
      <c r="G207" s="145" t="s">
        <v>153</v>
      </c>
      <c r="H207" s="146">
        <v>20</v>
      </c>
      <c r="I207" s="147"/>
      <c r="J207" s="148">
        <f>ROUND(I207*H207,2)</f>
        <v>0</v>
      </c>
      <c r="K207" s="149"/>
      <c r="L207" s="30"/>
      <c r="M207" s="150" t="s">
        <v>1</v>
      </c>
      <c r="N207" s="151" t="s">
        <v>41</v>
      </c>
      <c r="O207" s="55"/>
      <c r="P207" s="152">
        <f>O207*H207</f>
        <v>0</v>
      </c>
      <c r="Q207" s="152">
        <v>9.0000000000000006E-5</v>
      </c>
      <c r="R207" s="152">
        <f>Q207*H207</f>
        <v>1.8000000000000002E-3</v>
      </c>
      <c r="S207" s="152">
        <v>0</v>
      </c>
      <c r="T207" s="153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206</v>
      </c>
      <c r="AT207" s="154" t="s">
        <v>140</v>
      </c>
      <c r="AU207" s="154" t="s">
        <v>145</v>
      </c>
      <c r="AY207" s="14" t="s">
        <v>138</v>
      </c>
      <c r="BE207" s="155">
        <f>IF(N207="základná",J207,0)</f>
        <v>0</v>
      </c>
      <c r="BF207" s="155">
        <f>IF(N207="znížená",J207,0)</f>
        <v>0</v>
      </c>
      <c r="BG207" s="155">
        <f>IF(N207="zákl. prenesená",J207,0)</f>
        <v>0</v>
      </c>
      <c r="BH207" s="155">
        <f>IF(N207="zníž. prenesená",J207,0)</f>
        <v>0</v>
      </c>
      <c r="BI207" s="155">
        <f>IF(N207="nulová",J207,0)</f>
        <v>0</v>
      </c>
      <c r="BJ207" s="14" t="s">
        <v>145</v>
      </c>
      <c r="BK207" s="155">
        <f>ROUND(I207*H207,2)</f>
        <v>0</v>
      </c>
      <c r="BL207" s="14" t="s">
        <v>206</v>
      </c>
      <c r="BM207" s="154" t="s">
        <v>936</v>
      </c>
    </row>
    <row r="208" spans="1:65" s="12" customFormat="1" ht="25.9" customHeight="1">
      <c r="B208" s="128"/>
      <c r="D208" s="129" t="s">
        <v>74</v>
      </c>
      <c r="E208" s="130" t="s">
        <v>741</v>
      </c>
      <c r="F208" s="130" t="s">
        <v>742</v>
      </c>
      <c r="I208" s="131"/>
      <c r="J208" s="132">
        <f>BK208</f>
        <v>0</v>
      </c>
      <c r="L208" s="128"/>
      <c r="M208" s="133"/>
      <c r="N208" s="134"/>
      <c r="O208" s="134"/>
      <c r="P208" s="135">
        <f>P209</f>
        <v>0</v>
      </c>
      <c r="Q208" s="134"/>
      <c r="R208" s="135">
        <f>R209</f>
        <v>0</v>
      </c>
      <c r="S208" s="134"/>
      <c r="T208" s="136">
        <f>T209</f>
        <v>0</v>
      </c>
      <c r="AR208" s="129" t="s">
        <v>144</v>
      </c>
      <c r="AT208" s="137" t="s">
        <v>74</v>
      </c>
      <c r="AU208" s="137" t="s">
        <v>75</v>
      </c>
      <c r="AY208" s="129" t="s">
        <v>138</v>
      </c>
      <c r="BK208" s="138">
        <f>BK209</f>
        <v>0</v>
      </c>
    </row>
    <row r="209" spans="1:65" s="2" customFormat="1" ht="24.2" customHeight="1">
      <c r="A209" s="29"/>
      <c r="B209" s="141"/>
      <c r="C209" s="142" t="s">
        <v>395</v>
      </c>
      <c r="D209" s="142" t="s">
        <v>140</v>
      </c>
      <c r="E209" s="143" t="s">
        <v>937</v>
      </c>
      <c r="F209" s="144" t="s">
        <v>938</v>
      </c>
      <c r="G209" s="145" t="s">
        <v>745</v>
      </c>
      <c r="H209" s="146">
        <v>16</v>
      </c>
      <c r="I209" s="147"/>
      <c r="J209" s="148">
        <f>ROUND(I209*H209,2)</f>
        <v>0</v>
      </c>
      <c r="K209" s="149"/>
      <c r="L209" s="30"/>
      <c r="M209" s="150" t="s">
        <v>1</v>
      </c>
      <c r="N209" s="151" t="s">
        <v>41</v>
      </c>
      <c r="O209" s="55"/>
      <c r="P209" s="152">
        <f>O209*H209</f>
        <v>0</v>
      </c>
      <c r="Q209" s="152">
        <v>0</v>
      </c>
      <c r="R209" s="152">
        <f>Q209*H209</f>
        <v>0</v>
      </c>
      <c r="S209" s="152">
        <v>0</v>
      </c>
      <c r="T209" s="153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746</v>
      </c>
      <c r="AT209" s="154" t="s">
        <v>140</v>
      </c>
      <c r="AU209" s="154" t="s">
        <v>83</v>
      </c>
      <c r="AY209" s="14" t="s">
        <v>138</v>
      </c>
      <c r="BE209" s="155">
        <f>IF(N209="základná",J209,0)</f>
        <v>0</v>
      </c>
      <c r="BF209" s="155">
        <f>IF(N209="znížená",J209,0)</f>
        <v>0</v>
      </c>
      <c r="BG209" s="155">
        <f>IF(N209="zákl. prenesená",J209,0)</f>
        <v>0</v>
      </c>
      <c r="BH209" s="155">
        <f>IF(N209="zníž. prenesená",J209,0)</f>
        <v>0</v>
      </c>
      <c r="BI209" s="155">
        <f>IF(N209="nulová",J209,0)</f>
        <v>0</v>
      </c>
      <c r="BJ209" s="14" t="s">
        <v>145</v>
      </c>
      <c r="BK209" s="155">
        <f>ROUND(I209*H209,2)</f>
        <v>0</v>
      </c>
      <c r="BL209" s="14" t="s">
        <v>746</v>
      </c>
      <c r="BM209" s="154" t="s">
        <v>939</v>
      </c>
    </row>
    <row r="210" spans="1:65" s="12" customFormat="1" ht="25.9" customHeight="1">
      <c r="B210" s="128"/>
      <c r="D210" s="129" t="s">
        <v>74</v>
      </c>
      <c r="E210" s="130" t="s">
        <v>748</v>
      </c>
      <c r="F210" s="130" t="s">
        <v>749</v>
      </c>
      <c r="I210" s="131"/>
      <c r="J210" s="132">
        <f>BK210</f>
        <v>0</v>
      </c>
      <c r="L210" s="128"/>
      <c r="M210" s="133"/>
      <c r="N210" s="134"/>
      <c r="O210" s="134"/>
      <c r="P210" s="135">
        <f>P211</f>
        <v>0</v>
      </c>
      <c r="Q210" s="134"/>
      <c r="R210" s="135">
        <f>R211</f>
        <v>0</v>
      </c>
      <c r="S210" s="134"/>
      <c r="T210" s="136">
        <f>T211</f>
        <v>0</v>
      </c>
      <c r="AR210" s="129" t="s">
        <v>144</v>
      </c>
      <c r="AT210" s="137" t="s">
        <v>74</v>
      </c>
      <c r="AU210" s="137" t="s">
        <v>75</v>
      </c>
      <c r="AY210" s="129" t="s">
        <v>138</v>
      </c>
      <c r="BK210" s="138">
        <f>BK211</f>
        <v>0</v>
      </c>
    </row>
    <row r="211" spans="1:65" s="2" customFormat="1" ht="24.2" customHeight="1">
      <c r="A211" s="29"/>
      <c r="B211" s="141"/>
      <c r="C211" s="142" t="s">
        <v>399</v>
      </c>
      <c r="D211" s="142" t="s">
        <v>140</v>
      </c>
      <c r="E211" s="143" t="s">
        <v>750</v>
      </c>
      <c r="F211" s="144" t="s">
        <v>751</v>
      </c>
      <c r="G211" s="145" t="s">
        <v>745</v>
      </c>
      <c r="H211" s="146">
        <v>16</v>
      </c>
      <c r="I211" s="147"/>
      <c r="J211" s="148">
        <f>ROUND(I211*H211,2)</f>
        <v>0</v>
      </c>
      <c r="K211" s="149"/>
      <c r="L211" s="30"/>
      <c r="M211" s="168" t="s">
        <v>1</v>
      </c>
      <c r="N211" s="169" t="s">
        <v>41</v>
      </c>
      <c r="O211" s="170"/>
      <c r="P211" s="171">
        <f>O211*H211</f>
        <v>0</v>
      </c>
      <c r="Q211" s="171">
        <v>0</v>
      </c>
      <c r="R211" s="171">
        <f>Q211*H211</f>
        <v>0</v>
      </c>
      <c r="S211" s="171">
        <v>0</v>
      </c>
      <c r="T211" s="172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746</v>
      </c>
      <c r="AT211" s="154" t="s">
        <v>140</v>
      </c>
      <c r="AU211" s="154" t="s">
        <v>83</v>
      </c>
      <c r="AY211" s="14" t="s">
        <v>138</v>
      </c>
      <c r="BE211" s="155">
        <f>IF(N211="základná",J211,0)</f>
        <v>0</v>
      </c>
      <c r="BF211" s="155">
        <f>IF(N211="znížená",J211,0)</f>
        <v>0</v>
      </c>
      <c r="BG211" s="155">
        <f>IF(N211="zákl. prenesená",J211,0)</f>
        <v>0</v>
      </c>
      <c r="BH211" s="155">
        <f>IF(N211="zníž. prenesená",J211,0)</f>
        <v>0</v>
      </c>
      <c r="BI211" s="155">
        <f>IF(N211="nulová",J211,0)</f>
        <v>0</v>
      </c>
      <c r="BJ211" s="14" t="s">
        <v>145</v>
      </c>
      <c r="BK211" s="155">
        <f>ROUND(I211*H211,2)</f>
        <v>0</v>
      </c>
      <c r="BL211" s="14" t="s">
        <v>746</v>
      </c>
      <c r="BM211" s="154" t="s">
        <v>940</v>
      </c>
    </row>
    <row r="212" spans="1:65" s="2" customFormat="1" ht="6.95" customHeight="1">
      <c r="A212" s="29"/>
      <c r="B212" s="44"/>
      <c r="C212" s="45"/>
      <c r="D212" s="45"/>
      <c r="E212" s="45"/>
      <c r="F212" s="45"/>
      <c r="G212" s="45"/>
      <c r="H212" s="45"/>
      <c r="I212" s="45"/>
      <c r="J212" s="45"/>
      <c r="K212" s="45"/>
      <c r="L212" s="30"/>
      <c r="M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</row>
  </sheetData>
  <autoFilter ref="C131:K211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8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1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97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2" t="str">
        <f>'Rekapitulácia stavby'!K6</f>
        <v>STAVEBNÉ ÚPRAVY ČASTI ŠPORTOVÉHO AREÁLU KANIANKA</v>
      </c>
      <c r="F7" s="213"/>
      <c r="G7" s="213"/>
      <c r="H7" s="213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3" t="s">
        <v>941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639</v>
      </c>
      <c r="G12" s="29"/>
      <c r="H12" s="29"/>
      <c r="I12" s="24" t="s">
        <v>21</v>
      </c>
      <c r="J12" s="52" t="str">
        <f>'Rekapitulácia stavby'!AN8</f>
        <v>23. 2. 2021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OBEC KANIANKA, ULICA SNP 583/1,  972 17 KANIANKA </v>
      </c>
      <c r="F15" s="29"/>
      <c r="G15" s="29"/>
      <c r="H15" s="29"/>
      <c r="I15" s="24" t="s">
        <v>26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 t="str">
        <f>'Rekapitulácia stavby'!E14</f>
        <v>Vyplň údaj</v>
      </c>
      <c r="F18" s="195"/>
      <c r="G18" s="195"/>
      <c r="H18" s="195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640</v>
      </c>
      <c r="F21" s="29"/>
      <c r="G21" s="29"/>
      <c r="H21" s="29"/>
      <c r="I21" s="2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641</v>
      </c>
      <c r="F24" s="29"/>
      <c r="G24" s="29"/>
      <c r="H24" s="29"/>
      <c r="I24" s="24" t="s">
        <v>26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0" t="s">
        <v>1</v>
      </c>
      <c r="F27" s="200"/>
      <c r="G27" s="200"/>
      <c r="H27" s="20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35</v>
      </c>
      <c r="E30" s="29"/>
      <c r="F30" s="29"/>
      <c r="G30" s="29"/>
      <c r="H30" s="29"/>
      <c r="I30" s="29"/>
      <c r="J30" s="68">
        <f>ROUND(J133,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39</v>
      </c>
      <c r="E33" s="24" t="s">
        <v>40</v>
      </c>
      <c r="F33" s="96">
        <f>ROUND((SUM(BE133:BE227)),  2)</f>
        <v>0</v>
      </c>
      <c r="G33" s="29"/>
      <c r="H33" s="29"/>
      <c r="I33" s="97">
        <v>0.2</v>
      </c>
      <c r="J33" s="96">
        <f>ROUND(((SUM(BE133:BE227))*I33),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96">
        <f>ROUND((SUM(BF133:BF227)),  2)</f>
        <v>0</v>
      </c>
      <c r="G34" s="29"/>
      <c r="H34" s="29"/>
      <c r="I34" s="97">
        <v>0.2</v>
      </c>
      <c r="J34" s="96">
        <f>ROUND(((SUM(BF133:BF227))*I34),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96">
        <f>ROUND((SUM(BG133:BG227)),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96">
        <f>ROUND((SUM(BH133:BH227)),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96">
        <f>ROUND((SUM(BI133:BI227)),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45</v>
      </c>
      <c r="E39" s="57"/>
      <c r="F39" s="57"/>
      <c r="G39" s="100" t="s">
        <v>46</v>
      </c>
      <c r="H39" s="101" t="s">
        <v>47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4" t="s">
        <v>51</v>
      </c>
      <c r="G61" s="42" t="s">
        <v>50</v>
      </c>
      <c r="H61" s="32"/>
      <c r="I61" s="32"/>
      <c r="J61" s="10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4" t="s">
        <v>51</v>
      </c>
      <c r="G76" s="42" t="s">
        <v>50</v>
      </c>
      <c r="H76" s="32"/>
      <c r="I76" s="32"/>
      <c r="J76" s="10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2" t="str">
        <f>E7</f>
        <v>STAVEBNÉ ÚPRAVY ČASTI ŠPORTOVÉHO AREÁLU KANIANKA</v>
      </c>
      <c r="F85" s="213"/>
      <c r="G85" s="213"/>
      <c r="H85" s="21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3" t="str">
        <f>E9</f>
        <v>04 - PLYNOINŠTALÁCIA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>Kanianka</v>
      </c>
      <c r="G89" s="29"/>
      <c r="H89" s="29"/>
      <c r="I89" s="24" t="s">
        <v>21</v>
      </c>
      <c r="J89" s="52" t="str">
        <f>IF(J12="","",J12)</f>
        <v>23. 2. 2021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23</v>
      </c>
      <c r="D91" s="29"/>
      <c r="E91" s="29"/>
      <c r="F91" s="22" t="str">
        <f>E15</f>
        <v xml:space="preserve">OBEC KANIANKA, ULICA SNP 583/1,  972 17 KANIANKA </v>
      </c>
      <c r="G91" s="29"/>
      <c r="H91" s="29"/>
      <c r="I91" s="24" t="s">
        <v>29</v>
      </c>
      <c r="J91" s="27" t="str">
        <f>E21</f>
        <v>INPOSTAV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Keratová, INPOSTAV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104</v>
      </c>
      <c r="D96" s="29"/>
      <c r="E96" s="29"/>
      <c r="F96" s="29"/>
      <c r="G96" s="29"/>
      <c r="H96" s="29"/>
      <c r="I96" s="29"/>
      <c r="J96" s="68">
        <f>J133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2:12" s="9" customFormat="1" ht="24.95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J134</f>
        <v>0</v>
      </c>
      <c r="L97" s="109"/>
    </row>
    <row r="98" spans="2:12" s="10" customFormat="1" ht="19.899999999999999" customHeight="1">
      <c r="B98" s="113"/>
      <c r="D98" s="114" t="s">
        <v>107</v>
      </c>
      <c r="E98" s="115"/>
      <c r="F98" s="115"/>
      <c r="G98" s="115"/>
      <c r="H98" s="115"/>
      <c r="I98" s="115"/>
      <c r="J98" s="116">
        <f>J135</f>
        <v>0</v>
      </c>
      <c r="L98" s="113"/>
    </row>
    <row r="99" spans="2:12" s="10" customFormat="1" ht="19.899999999999999" customHeight="1">
      <c r="B99" s="113"/>
      <c r="D99" s="114" t="s">
        <v>942</v>
      </c>
      <c r="E99" s="115"/>
      <c r="F99" s="115"/>
      <c r="G99" s="115"/>
      <c r="H99" s="115"/>
      <c r="I99" s="115"/>
      <c r="J99" s="116">
        <f>J139</f>
        <v>0</v>
      </c>
      <c r="L99" s="113"/>
    </row>
    <row r="100" spans="2:12" s="10" customFormat="1" ht="19.899999999999999" customHeight="1">
      <c r="B100" s="113"/>
      <c r="D100" s="114" t="s">
        <v>111</v>
      </c>
      <c r="E100" s="115"/>
      <c r="F100" s="115"/>
      <c r="G100" s="115"/>
      <c r="H100" s="115"/>
      <c r="I100" s="115"/>
      <c r="J100" s="116">
        <f>J142</f>
        <v>0</v>
      </c>
      <c r="L100" s="113"/>
    </row>
    <row r="101" spans="2:12" s="10" customFormat="1" ht="19.899999999999999" customHeight="1">
      <c r="B101" s="113"/>
      <c r="D101" s="114" t="s">
        <v>943</v>
      </c>
      <c r="E101" s="115"/>
      <c r="F101" s="115"/>
      <c r="G101" s="115"/>
      <c r="H101" s="115"/>
      <c r="I101" s="115"/>
      <c r="J101" s="116">
        <f>J146</f>
        <v>0</v>
      </c>
      <c r="L101" s="113"/>
    </row>
    <row r="102" spans="2:12" s="10" customFormat="1" ht="19.899999999999999" customHeight="1">
      <c r="B102" s="113"/>
      <c r="D102" s="114" t="s">
        <v>112</v>
      </c>
      <c r="E102" s="115"/>
      <c r="F102" s="115"/>
      <c r="G102" s="115"/>
      <c r="H102" s="115"/>
      <c r="I102" s="115"/>
      <c r="J102" s="116">
        <f>J158</f>
        <v>0</v>
      </c>
      <c r="L102" s="113"/>
    </row>
    <row r="103" spans="2:12" s="10" customFormat="1" ht="19.899999999999999" customHeight="1">
      <c r="B103" s="113"/>
      <c r="D103" s="114" t="s">
        <v>113</v>
      </c>
      <c r="E103" s="115"/>
      <c r="F103" s="115"/>
      <c r="G103" s="115"/>
      <c r="H103" s="115"/>
      <c r="I103" s="115"/>
      <c r="J103" s="116">
        <f>J166</f>
        <v>0</v>
      </c>
      <c r="L103" s="113"/>
    </row>
    <row r="104" spans="2:12" s="9" customFormat="1" ht="24.95" customHeight="1">
      <c r="B104" s="109"/>
      <c r="D104" s="110" t="s">
        <v>114</v>
      </c>
      <c r="E104" s="111"/>
      <c r="F104" s="111"/>
      <c r="G104" s="111"/>
      <c r="H104" s="111"/>
      <c r="I104" s="111"/>
      <c r="J104" s="112">
        <f>J168</f>
        <v>0</v>
      </c>
      <c r="L104" s="109"/>
    </row>
    <row r="105" spans="2:12" s="10" customFormat="1" ht="19.899999999999999" customHeight="1">
      <c r="B105" s="113"/>
      <c r="D105" s="114" t="s">
        <v>116</v>
      </c>
      <c r="E105" s="115"/>
      <c r="F105" s="115"/>
      <c r="G105" s="115"/>
      <c r="H105" s="115"/>
      <c r="I105" s="115"/>
      <c r="J105" s="116">
        <f>J169</f>
        <v>0</v>
      </c>
      <c r="L105" s="113"/>
    </row>
    <row r="106" spans="2:12" s="10" customFormat="1" ht="19.899999999999999" customHeight="1">
      <c r="B106" s="113"/>
      <c r="D106" s="114" t="s">
        <v>944</v>
      </c>
      <c r="E106" s="115"/>
      <c r="F106" s="115"/>
      <c r="G106" s="115"/>
      <c r="H106" s="115"/>
      <c r="I106" s="115"/>
      <c r="J106" s="116">
        <f>J172</f>
        <v>0</v>
      </c>
      <c r="L106" s="113"/>
    </row>
    <row r="107" spans="2:12" s="10" customFormat="1" ht="19.899999999999999" customHeight="1">
      <c r="B107" s="113"/>
      <c r="D107" s="114" t="s">
        <v>754</v>
      </c>
      <c r="E107" s="115"/>
      <c r="F107" s="115"/>
      <c r="G107" s="115"/>
      <c r="H107" s="115"/>
      <c r="I107" s="115"/>
      <c r="J107" s="116">
        <f>J196</f>
        <v>0</v>
      </c>
      <c r="L107" s="113"/>
    </row>
    <row r="108" spans="2:12" s="10" customFormat="1" ht="19.899999999999999" customHeight="1">
      <c r="B108" s="113"/>
      <c r="D108" s="114" t="s">
        <v>945</v>
      </c>
      <c r="E108" s="115"/>
      <c r="F108" s="115"/>
      <c r="G108" s="115"/>
      <c r="H108" s="115"/>
      <c r="I108" s="115"/>
      <c r="J108" s="116">
        <f>J199</f>
        <v>0</v>
      </c>
      <c r="L108" s="113"/>
    </row>
    <row r="109" spans="2:12" s="10" customFormat="1" ht="19.899999999999999" customHeight="1">
      <c r="B109" s="113"/>
      <c r="D109" s="114" t="s">
        <v>117</v>
      </c>
      <c r="E109" s="115"/>
      <c r="F109" s="115"/>
      <c r="G109" s="115"/>
      <c r="H109" s="115"/>
      <c r="I109" s="115"/>
      <c r="J109" s="116">
        <f>J201</f>
        <v>0</v>
      </c>
      <c r="L109" s="113"/>
    </row>
    <row r="110" spans="2:12" s="10" customFormat="1" ht="19.899999999999999" customHeight="1">
      <c r="B110" s="113"/>
      <c r="D110" s="114" t="s">
        <v>122</v>
      </c>
      <c r="E110" s="115"/>
      <c r="F110" s="115"/>
      <c r="G110" s="115"/>
      <c r="H110" s="115"/>
      <c r="I110" s="115"/>
      <c r="J110" s="116">
        <f>J204</f>
        <v>0</v>
      </c>
      <c r="L110" s="113"/>
    </row>
    <row r="111" spans="2:12" s="9" customFormat="1" ht="24.95" customHeight="1">
      <c r="B111" s="109"/>
      <c r="D111" s="110" t="s">
        <v>946</v>
      </c>
      <c r="E111" s="111"/>
      <c r="F111" s="111"/>
      <c r="G111" s="111"/>
      <c r="H111" s="111"/>
      <c r="I111" s="111"/>
      <c r="J111" s="112">
        <f>J206</f>
        <v>0</v>
      </c>
      <c r="L111" s="109"/>
    </row>
    <row r="112" spans="2:12" s="10" customFormat="1" ht="19.899999999999999" customHeight="1">
      <c r="B112" s="113"/>
      <c r="D112" s="114" t="s">
        <v>947</v>
      </c>
      <c r="E112" s="115"/>
      <c r="F112" s="115"/>
      <c r="G112" s="115"/>
      <c r="H112" s="115"/>
      <c r="I112" s="115"/>
      <c r="J112" s="116">
        <f>J207</f>
        <v>0</v>
      </c>
      <c r="L112" s="113"/>
    </row>
    <row r="113" spans="1:31" s="9" customFormat="1" ht="24.95" customHeight="1">
      <c r="B113" s="109"/>
      <c r="D113" s="110" t="s">
        <v>646</v>
      </c>
      <c r="E113" s="111"/>
      <c r="F113" s="111"/>
      <c r="G113" s="111"/>
      <c r="H113" s="111"/>
      <c r="I113" s="111"/>
      <c r="J113" s="112">
        <f>J224</f>
        <v>0</v>
      </c>
      <c r="L113" s="109"/>
    </row>
    <row r="114" spans="1:31" s="2" customFormat="1" ht="21.75" customHeight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9" spans="1:31" s="2" customFormat="1" ht="6.95" customHeight="1">
      <c r="A119" s="29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18" t="s">
        <v>124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4" t="s">
        <v>15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12" t="str">
        <f>E7</f>
        <v>STAVEBNÉ ÚPRAVY ČASTI ŠPORTOVÉHO AREÁLU KANIANKA</v>
      </c>
      <c r="F123" s="213"/>
      <c r="G123" s="213"/>
      <c r="H123" s="213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4" t="s">
        <v>98</v>
      </c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173" t="str">
        <f>E9</f>
        <v>04 - PLYNOINŠTALÁCIA</v>
      </c>
      <c r="F125" s="214"/>
      <c r="G125" s="214"/>
      <c r="H125" s="214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19</v>
      </c>
      <c r="D127" s="29"/>
      <c r="E127" s="29"/>
      <c r="F127" s="22" t="str">
        <f>F12</f>
        <v>Kanianka</v>
      </c>
      <c r="G127" s="29"/>
      <c r="H127" s="29"/>
      <c r="I127" s="24" t="s">
        <v>21</v>
      </c>
      <c r="J127" s="52" t="str">
        <f>IF(J12="","",J12)</f>
        <v>23. 2. 2021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15.2" customHeight="1">
      <c r="A129" s="29"/>
      <c r="B129" s="30"/>
      <c r="C129" s="24" t="s">
        <v>23</v>
      </c>
      <c r="D129" s="29"/>
      <c r="E129" s="29"/>
      <c r="F129" s="22" t="str">
        <f>E15</f>
        <v xml:space="preserve">OBEC KANIANKA, ULICA SNP 583/1,  972 17 KANIANKA </v>
      </c>
      <c r="G129" s="29"/>
      <c r="H129" s="29"/>
      <c r="I129" s="24" t="s">
        <v>29</v>
      </c>
      <c r="J129" s="27" t="str">
        <f>E21</f>
        <v>INPOSTAV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5.2" customHeight="1">
      <c r="A130" s="29"/>
      <c r="B130" s="30"/>
      <c r="C130" s="24" t="s">
        <v>27</v>
      </c>
      <c r="D130" s="29"/>
      <c r="E130" s="29"/>
      <c r="F130" s="22" t="str">
        <f>IF(E18="","",E18)</f>
        <v>Vyplň údaj</v>
      </c>
      <c r="G130" s="29"/>
      <c r="H130" s="29"/>
      <c r="I130" s="24" t="s">
        <v>32</v>
      </c>
      <c r="J130" s="27" t="str">
        <f>E24</f>
        <v xml:space="preserve">Keratová, INPOSTAV 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11" customFormat="1" ht="29.25" customHeight="1">
      <c r="A132" s="117"/>
      <c r="B132" s="118"/>
      <c r="C132" s="119" t="s">
        <v>125</v>
      </c>
      <c r="D132" s="120" t="s">
        <v>60</v>
      </c>
      <c r="E132" s="120" t="s">
        <v>56</v>
      </c>
      <c r="F132" s="120" t="s">
        <v>57</v>
      </c>
      <c r="G132" s="120" t="s">
        <v>126</v>
      </c>
      <c r="H132" s="120" t="s">
        <v>127</v>
      </c>
      <c r="I132" s="120" t="s">
        <v>128</v>
      </c>
      <c r="J132" s="121" t="s">
        <v>103</v>
      </c>
      <c r="K132" s="122" t="s">
        <v>129</v>
      </c>
      <c r="L132" s="123"/>
      <c r="M132" s="59" t="s">
        <v>1</v>
      </c>
      <c r="N132" s="60" t="s">
        <v>39</v>
      </c>
      <c r="O132" s="60" t="s">
        <v>130</v>
      </c>
      <c r="P132" s="60" t="s">
        <v>131</v>
      </c>
      <c r="Q132" s="60" t="s">
        <v>132</v>
      </c>
      <c r="R132" s="60" t="s">
        <v>133</v>
      </c>
      <c r="S132" s="60" t="s">
        <v>134</v>
      </c>
      <c r="T132" s="61" t="s">
        <v>135</v>
      </c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</row>
    <row r="133" spans="1:65" s="2" customFormat="1" ht="22.9" customHeight="1">
      <c r="A133" s="29"/>
      <c r="B133" s="30"/>
      <c r="C133" s="66" t="s">
        <v>104</v>
      </c>
      <c r="D133" s="29"/>
      <c r="E133" s="29"/>
      <c r="F133" s="29"/>
      <c r="G133" s="29"/>
      <c r="H133" s="29"/>
      <c r="I133" s="29"/>
      <c r="J133" s="124">
        <f>BK133</f>
        <v>0</v>
      </c>
      <c r="K133" s="29"/>
      <c r="L133" s="30"/>
      <c r="M133" s="62"/>
      <c r="N133" s="53"/>
      <c r="O133" s="63"/>
      <c r="P133" s="125">
        <f>P134+P168+P206+P224</f>
        <v>0</v>
      </c>
      <c r="Q133" s="63"/>
      <c r="R133" s="125">
        <f>R134+R168+R206+R224</f>
        <v>4.3399664099999997</v>
      </c>
      <c r="S133" s="63"/>
      <c r="T133" s="126">
        <f>T134+T168+T206+T224</f>
        <v>2.6099999999999998E-2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4" t="s">
        <v>74</v>
      </c>
      <c r="AU133" s="14" t="s">
        <v>105</v>
      </c>
      <c r="BK133" s="127">
        <f>BK134+BK168+BK206+BK224</f>
        <v>0</v>
      </c>
    </row>
    <row r="134" spans="1:65" s="12" customFormat="1" ht="25.9" customHeight="1">
      <c r="B134" s="128"/>
      <c r="D134" s="129" t="s">
        <v>74</v>
      </c>
      <c r="E134" s="130" t="s">
        <v>136</v>
      </c>
      <c r="F134" s="130" t="s">
        <v>137</v>
      </c>
      <c r="I134" s="131"/>
      <c r="J134" s="132">
        <f>BK134</f>
        <v>0</v>
      </c>
      <c r="L134" s="128"/>
      <c r="M134" s="133"/>
      <c r="N134" s="134"/>
      <c r="O134" s="134"/>
      <c r="P134" s="135">
        <f>P135+P139+P142+P146+P158+P166</f>
        <v>0</v>
      </c>
      <c r="Q134" s="134"/>
      <c r="R134" s="135">
        <f>R135+R139+R142+R146+R158+R166</f>
        <v>4.0891176999999992</v>
      </c>
      <c r="S134" s="134"/>
      <c r="T134" s="136">
        <f>T135+T139+T142+T146+T158+T166</f>
        <v>2.1999999999999999E-2</v>
      </c>
      <c r="AR134" s="129" t="s">
        <v>83</v>
      </c>
      <c r="AT134" s="137" t="s">
        <v>74</v>
      </c>
      <c r="AU134" s="137" t="s">
        <v>75</v>
      </c>
      <c r="AY134" s="129" t="s">
        <v>138</v>
      </c>
      <c r="BK134" s="138">
        <f>BK135+BK139+BK142+BK146+BK158+BK166</f>
        <v>0</v>
      </c>
    </row>
    <row r="135" spans="1:65" s="12" customFormat="1" ht="22.9" customHeight="1">
      <c r="B135" s="128"/>
      <c r="D135" s="129" t="s">
        <v>74</v>
      </c>
      <c r="E135" s="139" t="s">
        <v>83</v>
      </c>
      <c r="F135" s="139" t="s">
        <v>139</v>
      </c>
      <c r="I135" s="131"/>
      <c r="J135" s="140">
        <f>BK135</f>
        <v>0</v>
      </c>
      <c r="L135" s="128"/>
      <c r="M135" s="133"/>
      <c r="N135" s="134"/>
      <c r="O135" s="134"/>
      <c r="P135" s="135">
        <f>SUM(P136:P138)</f>
        <v>0</v>
      </c>
      <c r="Q135" s="134"/>
      <c r="R135" s="135">
        <f>SUM(R136:R138)</f>
        <v>2.4649999999999999</v>
      </c>
      <c r="S135" s="134"/>
      <c r="T135" s="136">
        <f>SUM(T136:T138)</f>
        <v>0</v>
      </c>
      <c r="AR135" s="129" t="s">
        <v>83</v>
      </c>
      <c r="AT135" s="137" t="s">
        <v>74</v>
      </c>
      <c r="AU135" s="137" t="s">
        <v>83</v>
      </c>
      <c r="AY135" s="129" t="s">
        <v>138</v>
      </c>
      <c r="BK135" s="138">
        <f>SUM(BK136:BK138)</f>
        <v>0</v>
      </c>
    </row>
    <row r="136" spans="1:65" s="2" customFormat="1" ht="24.2" customHeight="1">
      <c r="A136" s="29"/>
      <c r="B136" s="141"/>
      <c r="C136" s="142" t="s">
        <v>83</v>
      </c>
      <c r="D136" s="142" t="s">
        <v>140</v>
      </c>
      <c r="E136" s="143" t="s">
        <v>948</v>
      </c>
      <c r="F136" s="144" t="s">
        <v>186</v>
      </c>
      <c r="G136" s="145" t="s">
        <v>157</v>
      </c>
      <c r="H136" s="146">
        <v>3.9359999999999999</v>
      </c>
      <c r="I136" s="147"/>
      <c r="J136" s="148">
        <f>ROUND(I136*H136,2)</f>
        <v>0</v>
      </c>
      <c r="K136" s="149"/>
      <c r="L136" s="30"/>
      <c r="M136" s="150" t="s">
        <v>1</v>
      </c>
      <c r="N136" s="151" t="s">
        <v>41</v>
      </c>
      <c r="O136" s="55"/>
      <c r="P136" s="152">
        <f>O136*H136</f>
        <v>0</v>
      </c>
      <c r="Q136" s="152">
        <v>0</v>
      </c>
      <c r="R136" s="152">
        <f>Q136*H136</f>
        <v>0</v>
      </c>
      <c r="S136" s="152">
        <v>0</v>
      </c>
      <c r="T136" s="15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144</v>
      </c>
      <c r="AT136" s="154" t="s">
        <v>140</v>
      </c>
      <c r="AU136" s="154" t="s">
        <v>145</v>
      </c>
      <c r="AY136" s="14" t="s">
        <v>138</v>
      </c>
      <c r="BE136" s="155">
        <f>IF(N136="základná",J136,0)</f>
        <v>0</v>
      </c>
      <c r="BF136" s="155">
        <f>IF(N136="znížená",J136,0)</f>
        <v>0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4" t="s">
        <v>145</v>
      </c>
      <c r="BK136" s="155">
        <f>ROUND(I136*H136,2)</f>
        <v>0</v>
      </c>
      <c r="BL136" s="14" t="s">
        <v>144</v>
      </c>
      <c r="BM136" s="154" t="s">
        <v>949</v>
      </c>
    </row>
    <row r="137" spans="1:65" s="2" customFormat="1" ht="24.2" customHeight="1">
      <c r="A137" s="29"/>
      <c r="B137" s="141"/>
      <c r="C137" s="142" t="s">
        <v>145</v>
      </c>
      <c r="D137" s="142" t="s">
        <v>140</v>
      </c>
      <c r="E137" s="143" t="s">
        <v>950</v>
      </c>
      <c r="F137" s="144" t="s">
        <v>951</v>
      </c>
      <c r="G137" s="145" t="s">
        <v>157</v>
      </c>
      <c r="H137" s="146">
        <v>1.304</v>
      </c>
      <c r="I137" s="147"/>
      <c r="J137" s="148">
        <f>ROUND(I137*H137,2)</f>
        <v>0</v>
      </c>
      <c r="K137" s="149"/>
      <c r="L137" s="30"/>
      <c r="M137" s="150" t="s">
        <v>1</v>
      </c>
      <c r="N137" s="151" t="s">
        <v>41</v>
      </c>
      <c r="O137" s="55"/>
      <c r="P137" s="152">
        <f>O137*H137</f>
        <v>0</v>
      </c>
      <c r="Q137" s="152">
        <v>0</v>
      </c>
      <c r="R137" s="152">
        <f>Q137*H137</f>
        <v>0</v>
      </c>
      <c r="S137" s="152">
        <v>0</v>
      </c>
      <c r="T137" s="15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144</v>
      </c>
      <c r="AT137" s="154" t="s">
        <v>140</v>
      </c>
      <c r="AU137" s="154" t="s">
        <v>145</v>
      </c>
      <c r="AY137" s="14" t="s">
        <v>138</v>
      </c>
      <c r="BE137" s="155">
        <f>IF(N137="základná",J137,0)</f>
        <v>0</v>
      </c>
      <c r="BF137" s="155">
        <f>IF(N137="znížená",J137,0)</f>
        <v>0</v>
      </c>
      <c r="BG137" s="155">
        <f>IF(N137="zákl. prenesená",J137,0)</f>
        <v>0</v>
      </c>
      <c r="BH137" s="155">
        <f>IF(N137="zníž. prenesená",J137,0)</f>
        <v>0</v>
      </c>
      <c r="BI137" s="155">
        <f>IF(N137="nulová",J137,0)</f>
        <v>0</v>
      </c>
      <c r="BJ137" s="14" t="s">
        <v>145</v>
      </c>
      <c r="BK137" s="155">
        <f>ROUND(I137*H137,2)</f>
        <v>0</v>
      </c>
      <c r="BL137" s="14" t="s">
        <v>144</v>
      </c>
      <c r="BM137" s="154" t="s">
        <v>952</v>
      </c>
    </row>
    <row r="138" spans="1:65" s="2" customFormat="1" ht="24.2" customHeight="1">
      <c r="A138" s="29"/>
      <c r="B138" s="141"/>
      <c r="C138" s="156" t="s">
        <v>150</v>
      </c>
      <c r="D138" s="156" t="s">
        <v>189</v>
      </c>
      <c r="E138" s="157" t="s">
        <v>953</v>
      </c>
      <c r="F138" s="158" t="s">
        <v>954</v>
      </c>
      <c r="G138" s="159" t="s">
        <v>182</v>
      </c>
      <c r="H138" s="160">
        <v>2.4649999999999999</v>
      </c>
      <c r="I138" s="161"/>
      <c r="J138" s="162">
        <f>ROUND(I138*H138,2)</f>
        <v>0</v>
      </c>
      <c r="K138" s="163"/>
      <c r="L138" s="164"/>
      <c r="M138" s="165" t="s">
        <v>1</v>
      </c>
      <c r="N138" s="166" t="s">
        <v>41</v>
      </c>
      <c r="O138" s="55"/>
      <c r="P138" s="152">
        <f>O138*H138</f>
        <v>0</v>
      </c>
      <c r="Q138" s="152">
        <v>1</v>
      </c>
      <c r="R138" s="152">
        <f>Q138*H138</f>
        <v>2.4649999999999999</v>
      </c>
      <c r="S138" s="152">
        <v>0</v>
      </c>
      <c r="T138" s="153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171</v>
      </c>
      <c r="AT138" s="154" t="s">
        <v>189</v>
      </c>
      <c r="AU138" s="154" t="s">
        <v>145</v>
      </c>
      <c r="AY138" s="14" t="s">
        <v>138</v>
      </c>
      <c r="BE138" s="155">
        <f>IF(N138="základná",J138,0)</f>
        <v>0</v>
      </c>
      <c r="BF138" s="155">
        <f>IF(N138="znížená",J138,0)</f>
        <v>0</v>
      </c>
      <c r="BG138" s="155">
        <f>IF(N138="zákl. prenesená",J138,0)</f>
        <v>0</v>
      </c>
      <c r="BH138" s="155">
        <f>IF(N138="zníž. prenesená",J138,0)</f>
        <v>0</v>
      </c>
      <c r="BI138" s="155">
        <f>IF(N138="nulová",J138,0)</f>
        <v>0</v>
      </c>
      <c r="BJ138" s="14" t="s">
        <v>145</v>
      </c>
      <c r="BK138" s="155">
        <f>ROUND(I138*H138,2)</f>
        <v>0</v>
      </c>
      <c r="BL138" s="14" t="s">
        <v>144</v>
      </c>
      <c r="BM138" s="154" t="s">
        <v>955</v>
      </c>
    </row>
    <row r="139" spans="1:65" s="12" customFormat="1" ht="22.9" customHeight="1">
      <c r="B139" s="128"/>
      <c r="D139" s="129" t="s">
        <v>74</v>
      </c>
      <c r="E139" s="139" t="s">
        <v>144</v>
      </c>
      <c r="F139" s="139" t="s">
        <v>956</v>
      </c>
      <c r="I139" s="131"/>
      <c r="J139" s="140">
        <f>BK139</f>
        <v>0</v>
      </c>
      <c r="L139" s="128"/>
      <c r="M139" s="133"/>
      <c r="N139" s="134"/>
      <c r="O139" s="134"/>
      <c r="P139" s="135">
        <f>SUM(P140:P141)</f>
        <v>0</v>
      </c>
      <c r="Q139" s="134"/>
      <c r="R139" s="135">
        <f>SUM(R140:R141)</f>
        <v>1.48662826</v>
      </c>
      <c r="S139" s="134"/>
      <c r="T139" s="136">
        <f>SUM(T140:T141)</f>
        <v>0</v>
      </c>
      <c r="AR139" s="129" t="s">
        <v>83</v>
      </c>
      <c r="AT139" s="137" t="s">
        <v>74</v>
      </c>
      <c r="AU139" s="137" t="s">
        <v>83</v>
      </c>
      <c r="AY139" s="129" t="s">
        <v>138</v>
      </c>
      <c r="BK139" s="138">
        <f>SUM(BK140:BK141)</f>
        <v>0</v>
      </c>
    </row>
    <row r="140" spans="1:65" s="2" customFormat="1" ht="24.2" customHeight="1">
      <c r="A140" s="29"/>
      <c r="B140" s="141"/>
      <c r="C140" s="142" t="s">
        <v>144</v>
      </c>
      <c r="D140" s="142" t="s">
        <v>140</v>
      </c>
      <c r="E140" s="143" t="s">
        <v>957</v>
      </c>
      <c r="F140" s="144" t="s">
        <v>958</v>
      </c>
      <c r="G140" s="145" t="s">
        <v>237</v>
      </c>
      <c r="H140" s="146">
        <v>2</v>
      </c>
      <c r="I140" s="147"/>
      <c r="J140" s="148">
        <f>ROUND(I140*H140,2)</f>
        <v>0</v>
      </c>
      <c r="K140" s="149"/>
      <c r="L140" s="30"/>
      <c r="M140" s="150" t="s">
        <v>1</v>
      </c>
      <c r="N140" s="151" t="s">
        <v>41</v>
      </c>
      <c r="O140" s="55"/>
      <c r="P140" s="152">
        <f>O140*H140</f>
        <v>0</v>
      </c>
      <c r="Q140" s="152">
        <v>4.5620000000000001E-2</v>
      </c>
      <c r="R140" s="152">
        <f>Q140*H140</f>
        <v>9.1240000000000002E-2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144</v>
      </c>
      <c r="AT140" s="154" t="s">
        <v>140</v>
      </c>
      <c r="AU140" s="154" t="s">
        <v>145</v>
      </c>
      <c r="AY140" s="14" t="s">
        <v>138</v>
      </c>
      <c r="BE140" s="155">
        <f>IF(N140="základná",J140,0)</f>
        <v>0</v>
      </c>
      <c r="BF140" s="155">
        <f>IF(N140="znížená",J140,0)</f>
        <v>0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14" t="s">
        <v>145</v>
      </c>
      <c r="BK140" s="155">
        <f>ROUND(I140*H140,2)</f>
        <v>0</v>
      </c>
      <c r="BL140" s="14" t="s">
        <v>144</v>
      </c>
      <c r="BM140" s="154" t="s">
        <v>959</v>
      </c>
    </row>
    <row r="141" spans="1:65" s="2" customFormat="1" ht="37.9" customHeight="1">
      <c r="A141" s="29"/>
      <c r="B141" s="141"/>
      <c r="C141" s="142" t="s">
        <v>159</v>
      </c>
      <c r="D141" s="142" t="s">
        <v>140</v>
      </c>
      <c r="E141" s="143" t="s">
        <v>960</v>
      </c>
      <c r="F141" s="144" t="s">
        <v>961</v>
      </c>
      <c r="G141" s="145" t="s">
        <v>157</v>
      </c>
      <c r="H141" s="146">
        <v>0.73799999999999999</v>
      </c>
      <c r="I141" s="147"/>
      <c r="J141" s="148">
        <f>ROUND(I141*H141,2)</f>
        <v>0</v>
      </c>
      <c r="K141" s="149"/>
      <c r="L141" s="30"/>
      <c r="M141" s="150" t="s">
        <v>1</v>
      </c>
      <c r="N141" s="151" t="s">
        <v>41</v>
      </c>
      <c r="O141" s="55"/>
      <c r="P141" s="152">
        <f>O141*H141</f>
        <v>0</v>
      </c>
      <c r="Q141" s="152">
        <v>1.8907700000000001</v>
      </c>
      <c r="R141" s="152">
        <f>Q141*H141</f>
        <v>1.39538826</v>
      </c>
      <c r="S141" s="152">
        <v>0</v>
      </c>
      <c r="T141" s="15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144</v>
      </c>
      <c r="AT141" s="154" t="s">
        <v>140</v>
      </c>
      <c r="AU141" s="154" t="s">
        <v>145</v>
      </c>
      <c r="AY141" s="14" t="s">
        <v>138</v>
      </c>
      <c r="BE141" s="155">
        <f>IF(N141="základná",J141,0)</f>
        <v>0</v>
      </c>
      <c r="BF141" s="155">
        <f>IF(N141="znížená",J141,0)</f>
        <v>0</v>
      </c>
      <c r="BG141" s="155">
        <f>IF(N141="zákl. prenesená",J141,0)</f>
        <v>0</v>
      </c>
      <c r="BH141" s="155">
        <f>IF(N141="zníž. prenesená",J141,0)</f>
        <v>0</v>
      </c>
      <c r="BI141" s="155">
        <f>IF(N141="nulová",J141,0)</f>
        <v>0</v>
      </c>
      <c r="BJ141" s="14" t="s">
        <v>145</v>
      </c>
      <c r="BK141" s="155">
        <f>ROUND(I141*H141,2)</f>
        <v>0</v>
      </c>
      <c r="BL141" s="14" t="s">
        <v>144</v>
      </c>
      <c r="BM141" s="154" t="s">
        <v>962</v>
      </c>
    </row>
    <row r="142" spans="1:65" s="12" customFormat="1" ht="22.9" customHeight="1">
      <c r="B142" s="128"/>
      <c r="D142" s="129" t="s">
        <v>74</v>
      </c>
      <c r="E142" s="139" t="s">
        <v>163</v>
      </c>
      <c r="F142" s="139" t="s">
        <v>260</v>
      </c>
      <c r="I142" s="131"/>
      <c r="J142" s="140">
        <f>BK142</f>
        <v>0</v>
      </c>
      <c r="L142" s="128"/>
      <c r="M142" s="133"/>
      <c r="N142" s="134"/>
      <c r="O142" s="134"/>
      <c r="P142" s="135">
        <f>SUM(P143:P145)</f>
        <v>0</v>
      </c>
      <c r="Q142" s="134"/>
      <c r="R142" s="135">
        <f>SUM(R143:R145)</f>
        <v>0.12896943999999999</v>
      </c>
      <c r="S142" s="134"/>
      <c r="T142" s="136">
        <f>SUM(T143:T145)</f>
        <v>0</v>
      </c>
      <c r="AR142" s="129" t="s">
        <v>83</v>
      </c>
      <c r="AT142" s="137" t="s">
        <v>74</v>
      </c>
      <c r="AU142" s="137" t="s">
        <v>83</v>
      </c>
      <c r="AY142" s="129" t="s">
        <v>138</v>
      </c>
      <c r="BK142" s="138">
        <f>SUM(BK143:BK145)</f>
        <v>0</v>
      </c>
    </row>
    <row r="143" spans="1:65" s="2" customFormat="1" ht="24.2" customHeight="1">
      <c r="A143" s="29"/>
      <c r="B143" s="141"/>
      <c r="C143" s="142" t="s">
        <v>163</v>
      </c>
      <c r="D143" s="142" t="s">
        <v>140</v>
      </c>
      <c r="E143" s="143" t="s">
        <v>648</v>
      </c>
      <c r="F143" s="144" t="s">
        <v>649</v>
      </c>
      <c r="G143" s="145" t="s">
        <v>237</v>
      </c>
      <c r="H143" s="146">
        <v>1</v>
      </c>
      <c r="I143" s="147"/>
      <c r="J143" s="148">
        <f>ROUND(I143*H143,2)</f>
        <v>0</v>
      </c>
      <c r="K143" s="149"/>
      <c r="L143" s="30"/>
      <c r="M143" s="150" t="s">
        <v>1</v>
      </c>
      <c r="N143" s="151" t="s">
        <v>41</v>
      </c>
      <c r="O143" s="55"/>
      <c r="P143" s="152">
        <f>O143*H143</f>
        <v>0</v>
      </c>
      <c r="Q143" s="152">
        <v>3.0400000000000002E-3</v>
      </c>
      <c r="R143" s="152">
        <f>Q143*H143</f>
        <v>3.0400000000000002E-3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144</v>
      </c>
      <c r="AT143" s="154" t="s">
        <v>140</v>
      </c>
      <c r="AU143" s="154" t="s">
        <v>145</v>
      </c>
      <c r="AY143" s="14" t="s">
        <v>138</v>
      </c>
      <c r="BE143" s="155">
        <f>IF(N143="základná",J143,0)</f>
        <v>0</v>
      </c>
      <c r="BF143" s="155">
        <f>IF(N143="znížená",J143,0)</f>
        <v>0</v>
      </c>
      <c r="BG143" s="155">
        <f>IF(N143="zákl. prenesená",J143,0)</f>
        <v>0</v>
      </c>
      <c r="BH143" s="155">
        <f>IF(N143="zníž. prenesená",J143,0)</f>
        <v>0</v>
      </c>
      <c r="BI143" s="155">
        <f>IF(N143="nulová",J143,0)</f>
        <v>0</v>
      </c>
      <c r="BJ143" s="14" t="s">
        <v>145</v>
      </c>
      <c r="BK143" s="155">
        <f>ROUND(I143*H143,2)</f>
        <v>0</v>
      </c>
      <c r="BL143" s="14" t="s">
        <v>144</v>
      </c>
      <c r="BM143" s="154" t="s">
        <v>963</v>
      </c>
    </row>
    <row r="144" spans="1:65" s="2" customFormat="1" ht="14.45" customHeight="1">
      <c r="A144" s="29"/>
      <c r="B144" s="141"/>
      <c r="C144" s="142" t="s">
        <v>167</v>
      </c>
      <c r="D144" s="142" t="s">
        <v>140</v>
      </c>
      <c r="E144" s="143" t="s">
        <v>964</v>
      </c>
      <c r="F144" s="144" t="s">
        <v>965</v>
      </c>
      <c r="G144" s="145" t="s">
        <v>143</v>
      </c>
      <c r="H144" s="146">
        <v>5.2080000000000002</v>
      </c>
      <c r="I144" s="147"/>
      <c r="J144" s="148">
        <f>ROUND(I144*H144,2)</f>
        <v>0</v>
      </c>
      <c r="K144" s="149"/>
      <c r="L144" s="30"/>
      <c r="M144" s="150" t="s">
        <v>1</v>
      </c>
      <c r="N144" s="151" t="s">
        <v>41</v>
      </c>
      <c r="O144" s="55"/>
      <c r="P144" s="152">
        <f>O144*H144</f>
        <v>0</v>
      </c>
      <c r="Q144" s="152">
        <v>2.418E-2</v>
      </c>
      <c r="R144" s="152">
        <f>Q144*H144</f>
        <v>0.12592944</v>
      </c>
      <c r="S144" s="152">
        <v>0</v>
      </c>
      <c r="T144" s="15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144</v>
      </c>
      <c r="AT144" s="154" t="s">
        <v>140</v>
      </c>
      <c r="AU144" s="154" t="s">
        <v>145</v>
      </c>
      <c r="AY144" s="14" t="s">
        <v>138</v>
      </c>
      <c r="BE144" s="155">
        <f>IF(N144="základná",J144,0)</f>
        <v>0</v>
      </c>
      <c r="BF144" s="155">
        <f>IF(N144="znížená",J144,0)</f>
        <v>0</v>
      </c>
      <c r="BG144" s="155">
        <f>IF(N144="zákl. prenesená",J144,0)</f>
        <v>0</v>
      </c>
      <c r="BH144" s="155">
        <f>IF(N144="zníž. prenesená",J144,0)</f>
        <v>0</v>
      </c>
      <c r="BI144" s="155">
        <f>IF(N144="nulová",J144,0)</f>
        <v>0</v>
      </c>
      <c r="BJ144" s="14" t="s">
        <v>145</v>
      </c>
      <c r="BK144" s="155">
        <f>ROUND(I144*H144,2)</f>
        <v>0</v>
      </c>
      <c r="BL144" s="14" t="s">
        <v>144</v>
      </c>
      <c r="BM144" s="154" t="s">
        <v>966</v>
      </c>
    </row>
    <row r="145" spans="1:65" s="2" customFormat="1" ht="14.45" customHeight="1">
      <c r="A145" s="29"/>
      <c r="B145" s="141"/>
      <c r="C145" s="156" t="s">
        <v>171</v>
      </c>
      <c r="D145" s="156" t="s">
        <v>189</v>
      </c>
      <c r="E145" s="157" t="s">
        <v>967</v>
      </c>
      <c r="F145" s="158" t="s">
        <v>968</v>
      </c>
      <c r="G145" s="159" t="s">
        <v>143</v>
      </c>
      <c r="H145" s="160">
        <v>5.2080000000000002</v>
      </c>
      <c r="I145" s="161"/>
      <c r="J145" s="162">
        <f>ROUND(I145*H145,2)</f>
        <v>0</v>
      </c>
      <c r="K145" s="163"/>
      <c r="L145" s="164"/>
      <c r="M145" s="165" t="s">
        <v>1</v>
      </c>
      <c r="N145" s="166" t="s">
        <v>41</v>
      </c>
      <c r="O145" s="55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171</v>
      </c>
      <c r="AT145" s="154" t="s">
        <v>189</v>
      </c>
      <c r="AU145" s="154" t="s">
        <v>145</v>
      </c>
      <c r="AY145" s="14" t="s">
        <v>138</v>
      </c>
      <c r="BE145" s="155">
        <f>IF(N145="základná",J145,0)</f>
        <v>0</v>
      </c>
      <c r="BF145" s="155">
        <f>IF(N145="znížená",J145,0)</f>
        <v>0</v>
      </c>
      <c r="BG145" s="155">
        <f>IF(N145="zákl. prenesená",J145,0)</f>
        <v>0</v>
      </c>
      <c r="BH145" s="155">
        <f>IF(N145="zníž. prenesená",J145,0)</f>
        <v>0</v>
      </c>
      <c r="BI145" s="155">
        <f>IF(N145="nulová",J145,0)</f>
        <v>0</v>
      </c>
      <c r="BJ145" s="14" t="s">
        <v>145</v>
      </c>
      <c r="BK145" s="155">
        <f>ROUND(I145*H145,2)</f>
        <v>0</v>
      </c>
      <c r="BL145" s="14" t="s">
        <v>144</v>
      </c>
      <c r="BM145" s="154" t="s">
        <v>969</v>
      </c>
    </row>
    <row r="146" spans="1:65" s="12" customFormat="1" ht="22.9" customHeight="1">
      <c r="B146" s="128"/>
      <c r="D146" s="129" t="s">
        <v>74</v>
      </c>
      <c r="E146" s="139" t="s">
        <v>171</v>
      </c>
      <c r="F146" s="139" t="s">
        <v>970</v>
      </c>
      <c r="I146" s="131"/>
      <c r="J146" s="140">
        <f>BK146</f>
        <v>0</v>
      </c>
      <c r="L146" s="128"/>
      <c r="M146" s="133"/>
      <c r="N146" s="134"/>
      <c r="O146" s="134"/>
      <c r="P146" s="135">
        <f>SUM(P147:P157)</f>
        <v>0</v>
      </c>
      <c r="Q146" s="134"/>
      <c r="R146" s="135">
        <f>SUM(R147:R157)</f>
        <v>8.5199999999999998E-3</v>
      </c>
      <c r="S146" s="134"/>
      <c r="T146" s="136">
        <f>SUM(T147:T157)</f>
        <v>0</v>
      </c>
      <c r="AR146" s="129" t="s">
        <v>83</v>
      </c>
      <c r="AT146" s="137" t="s">
        <v>74</v>
      </c>
      <c r="AU146" s="137" t="s">
        <v>83</v>
      </c>
      <c r="AY146" s="129" t="s">
        <v>138</v>
      </c>
      <c r="BK146" s="138">
        <f>SUM(BK147:BK157)</f>
        <v>0</v>
      </c>
    </row>
    <row r="147" spans="1:65" s="2" customFormat="1" ht="24.2" customHeight="1">
      <c r="A147" s="29"/>
      <c r="B147" s="141"/>
      <c r="C147" s="142" t="s">
        <v>175</v>
      </c>
      <c r="D147" s="142" t="s">
        <v>140</v>
      </c>
      <c r="E147" s="143" t="s">
        <v>971</v>
      </c>
      <c r="F147" s="144" t="s">
        <v>972</v>
      </c>
      <c r="G147" s="145" t="s">
        <v>153</v>
      </c>
      <c r="H147" s="146">
        <v>8</v>
      </c>
      <c r="I147" s="147"/>
      <c r="J147" s="148">
        <f t="shared" ref="J147:J157" si="0">ROUND(I147*H147,2)</f>
        <v>0</v>
      </c>
      <c r="K147" s="149"/>
      <c r="L147" s="30"/>
      <c r="M147" s="150" t="s">
        <v>1</v>
      </c>
      <c r="N147" s="151" t="s">
        <v>41</v>
      </c>
      <c r="O147" s="55"/>
      <c r="P147" s="152">
        <f t="shared" ref="P147:P157" si="1">O147*H147</f>
        <v>0</v>
      </c>
      <c r="Q147" s="152">
        <v>0</v>
      </c>
      <c r="R147" s="152">
        <f t="shared" ref="R147:R157" si="2">Q147*H147</f>
        <v>0</v>
      </c>
      <c r="S147" s="152">
        <v>0</v>
      </c>
      <c r="T147" s="153">
        <f t="shared" ref="T147:T157" si="3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144</v>
      </c>
      <c r="AT147" s="154" t="s">
        <v>140</v>
      </c>
      <c r="AU147" s="154" t="s">
        <v>145</v>
      </c>
      <c r="AY147" s="14" t="s">
        <v>138</v>
      </c>
      <c r="BE147" s="155">
        <f t="shared" ref="BE147:BE157" si="4">IF(N147="základná",J147,0)</f>
        <v>0</v>
      </c>
      <c r="BF147" s="155">
        <f t="shared" ref="BF147:BF157" si="5">IF(N147="znížená",J147,0)</f>
        <v>0</v>
      </c>
      <c r="BG147" s="155">
        <f t="shared" ref="BG147:BG157" si="6">IF(N147="zákl. prenesená",J147,0)</f>
        <v>0</v>
      </c>
      <c r="BH147" s="155">
        <f t="shared" ref="BH147:BH157" si="7">IF(N147="zníž. prenesená",J147,0)</f>
        <v>0</v>
      </c>
      <c r="BI147" s="155">
        <f t="shared" ref="BI147:BI157" si="8">IF(N147="nulová",J147,0)</f>
        <v>0</v>
      </c>
      <c r="BJ147" s="14" t="s">
        <v>145</v>
      </c>
      <c r="BK147" s="155">
        <f t="shared" ref="BK147:BK157" si="9">ROUND(I147*H147,2)</f>
        <v>0</v>
      </c>
      <c r="BL147" s="14" t="s">
        <v>144</v>
      </c>
      <c r="BM147" s="154" t="s">
        <v>973</v>
      </c>
    </row>
    <row r="148" spans="1:65" s="2" customFormat="1" ht="14.45" customHeight="1">
      <c r="A148" s="29"/>
      <c r="B148" s="141"/>
      <c r="C148" s="156" t="s">
        <v>179</v>
      </c>
      <c r="D148" s="156" t="s">
        <v>189</v>
      </c>
      <c r="E148" s="157" t="s">
        <v>974</v>
      </c>
      <c r="F148" s="158" t="s">
        <v>975</v>
      </c>
      <c r="G148" s="159" t="s">
        <v>153</v>
      </c>
      <c r="H148" s="160">
        <v>8</v>
      </c>
      <c r="I148" s="161"/>
      <c r="J148" s="162">
        <f t="shared" si="0"/>
        <v>0</v>
      </c>
      <c r="K148" s="163"/>
      <c r="L148" s="164"/>
      <c r="M148" s="165" t="s">
        <v>1</v>
      </c>
      <c r="N148" s="166" t="s">
        <v>41</v>
      </c>
      <c r="O148" s="55"/>
      <c r="P148" s="152">
        <f t="shared" si="1"/>
        <v>0</v>
      </c>
      <c r="Q148" s="152">
        <v>6.6E-4</v>
      </c>
      <c r="R148" s="152">
        <f t="shared" si="2"/>
        <v>5.28E-3</v>
      </c>
      <c r="S148" s="152">
        <v>0</v>
      </c>
      <c r="T148" s="153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171</v>
      </c>
      <c r="AT148" s="154" t="s">
        <v>189</v>
      </c>
      <c r="AU148" s="154" t="s">
        <v>145</v>
      </c>
      <c r="AY148" s="14" t="s">
        <v>138</v>
      </c>
      <c r="BE148" s="155">
        <f t="shared" si="4"/>
        <v>0</v>
      </c>
      <c r="BF148" s="155">
        <f t="shared" si="5"/>
        <v>0</v>
      </c>
      <c r="BG148" s="155">
        <f t="shared" si="6"/>
        <v>0</v>
      </c>
      <c r="BH148" s="155">
        <f t="shared" si="7"/>
        <v>0</v>
      </c>
      <c r="BI148" s="155">
        <f t="shared" si="8"/>
        <v>0</v>
      </c>
      <c r="BJ148" s="14" t="s">
        <v>145</v>
      </c>
      <c r="BK148" s="155">
        <f t="shared" si="9"/>
        <v>0</v>
      </c>
      <c r="BL148" s="14" t="s">
        <v>144</v>
      </c>
      <c r="BM148" s="154" t="s">
        <v>976</v>
      </c>
    </row>
    <row r="149" spans="1:65" s="2" customFormat="1" ht="14.45" customHeight="1">
      <c r="A149" s="29"/>
      <c r="B149" s="141"/>
      <c r="C149" s="156" t="s">
        <v>184</v>
      </c>
      <c r="D149" s="156" t="s">
        <v>189</v>
      </c>
      <c r="E149" s="157" t="s">
        <v>977</v>
      </c>
      <c r="F149" s="158" t="s">
        <v>978</v>
      </c>
      <c r="G149" s="159" t="s">
        <v>237</v>
      </c>
      <c r="H149" s="160">
        <v>2</v>
      </c>
      <c r="I149" s="161"/>
      <c r="J149" s="162">
        <f t="shared" si="0"/>
        <v>0</v>
      </c>
      <c r="K149" s="163"/>
      <c r="L149" s="164"/>
      <c r="M149" s="165" t="s">
        <v>1</v>
      </c>
      <c r="N149" s="166" t="s">
        <v>41</v>
      </c>
      <c r="O149" s="55"/>
      <c r="P149" s="152">
        <f t="shared" si="1"/>
        <v>0</v>
      </c>
      <c r="Q149" s="152">
        <v>1.2E-4</v>
      </c>
      <c r="R149" s="152">
        <f t="shared" si="2"/>
        <v>2.4000000000000001E-4</v>
      </c>
      <c r="S149" s="152">
        <v>0</v>
      </c>
      <c r="T149" s="153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171</v>
      </c>
      <c r="AT149" s="154" t="s">
        <v>189</v>
      </c>
      <c r="AU149" s="154" t="s">
        <v>145</v>
      </c>
      <c r="AY149" s="14" t="s">
        <v>138</v>
      </c>
      <c r="BE149" s="155">
        <f t="shared" si="4"/>
        <v>0</v>
      </c>
      <c r="BF149" s="155">
        <f t="shared" si="5"/>
        <v>0</v>
      </c>
      <c r="BG149" s="155">
        <f t="shared" si="6"/>
        <v>0</v>
      </c>
      <c r="BH149" s="155">
        <f t="shared" si="7"/>
        <v>0</v>
      </c>
      <c r="BI149" s="155">
        <f t="shared" si="8"/>
        <v>0</v>
      </c>
      <c r="BJ149" s="14" t="s">
        <v>145</v>
      </c>
      <c r="BK149" s="155">
        <f t="shared" si="9"/>
        <v>0</v>
      </c>
      <c r="BL149" s="14" t="s">
        <v>144</v>
      </c>
      <c r="BM149" s="154" t="s">
        <v>979</v>
      </c>
    </row>
    <row r="150" spans="1:65" s="2" customFormat="1" ht="14.45" customHeight="1">
      <c r="A150" s="29"/>
      <c r="B150" s="141"/>
      <c r="C150" s="142" t="s">
        <v>188</v>
      </c>
      <c r="D150" s="142" t="s">
        <v>140</v>
      </c>
      <c r="E150" s="143" t="s">
        <v>980</v>
      </c>
      <c r="F150" s="144" t="s">
        <v>981</v>
      </c>
      <c r="G150" s="145" t="s">
        <v>237</v>
      </c>
      <c r="H150" s="146">
        <v>1</v>
      </c>
      <c r="I150" s="147"/>
      <c r="J150" s="148">
        <f t="shared" si="0"/>
        <v>0</v>
      </c>
      <c r="K150" s="149"/>
      <c r="L150" s="30"/>
      <c r="M150" s="150" t="s">
        <v>1</v>
      </c>
      <c r="N150" s="151" t="s">
        <v>41</v>
      </c>
      <c r="O150" s="55"/>
      <c r="P150" s="152">
        <f t="shared" si="1"/>
        <v>0</v>
      </c>
      <c r="Q150" s="152">
        <v>2.5999999999999998E-4</v>
      </c>
      <c r="R150" s="152">
        <f t="shared" si="2"/>
        <v>2.5999999999999998E-4</v>
      </c>
      <c r="S150" s="152">
        <v>0</v>
      </c>
      <c r="T150" s="153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144</v>
      </c>
      <c r="AT150" s="154" t="s">
        <v>140</v>
      </c>
      <c r="AU150" s="154" t="s">
        <v>145</v>
      </c>
      <c r="AY150" s="14" t="s">
        <v>138</v>
      </c>
      <c r="BE150" s="155">
        <f t="shared" si="4"/>
        <v>0</v>
      </c>
      <c r="BF150" s="155">
        <f t="shared" si="5"/>
        <v>0</v>
      </c>
      <c r="BG150" s="155">
        <f t="shared" si="6"/>
        <v>0</v>
      </c>
      <c r="BH150" s="155">
        <f t="shared" si="7"/>
        <v>0</v>
      </c>
      <c r="BI150" s="155">
        <f t="shared" si="8"/>
        <v>0</v>
      </c>
      <c r="BJ150" s="14" t="s">
        <v>145</v>
      </c>
      <c r="BK150" s="155">
        <f t="shared" si="9"/>
        <v>0</v>
      </c>
      <c r="BL150" s="14" t="s">
        <v>144</v>
      </c>
      <c r="BM150" s="154" t="s">
        <v>982</v>
      </c>
    </row>
    <row r="151" spans="1:65" s="2" customFormat="1" ht="24.2" customHeight="1">
      <c r="A151" s="29"/>
      <c r="B151" s="141"/>
      <c r="C151" s="142" t="s">
        <v>194</v>
      </c>
      <c r="D151" s="142" t="s">
        <v>140</v>
      </c>
      <c r="E151" s="143" t="s">
        <v>983</v>
      </c>
      <c r="F151" s="144" t="s">
        <v>984</v>
      </c>
      <c r="G151" s="145" t="s">
        <v>153</v>
      </c>
      <c r="H151" s="146">
        <v>10</v>
      </c>
      <c r="I151" s="147"/>
      <c r="J151" s="148">
        <f t="shared" si="0"/>
        <v>0</v>
      </c>
      <c r="K151" s="149"/>
      <c r="L151" s="30"/>
      <c r="M151" s="150" t="s">
        <v>1</v>
      </c>
      <c r="N151" s="151" t="s">
        <v>41</v>
      </c>
      <c r="O151" s="55"/>
      <c r="P151" s="152">
        <f t="shared" si="1"/>
        <v>0</v>
      </c>
      <c r="Q151" s="152">
        <v>1E-4</v>
      </c>
      <c r="R151" s="152">
        <f t="shared" si="2"/>
        <v>1E-3</v>
      </c>
      <c r="S151" s="152">
        <v>0</v>
      </c>
      <c r="T151" s="153">
        <f t="shared" si="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144</v>
      </c>
      <c r="AT151" s="154" t="s">
        <v>140</v>
      </c>
      <c r="AU151" s="154" t="s">
        <v>145</v>
      </c>
      <c r="AY151" s="14" t="s">
        <v>138</v>
      </c>
      <c r="BE151" s="155">
        <f t="shared" si="4"/>
        <v>0</v>
      </c>
      <c r="BF151" s="155">
        <f t="shared" si="5"/>
        <v>0</v>
      </c>
      <c r="BG151" s="155">
        <f t="shared" si="6"/>
        <v>0</v>
      </c>
      <c r="BH151" s="155">
        <f t="shared" si="7"/>
        <v>0</v>
      </c>
      <c r="BI151" s="155">
        <f t="shared" si="8"/>
        <v>0</v>
      </c>
      <c r="BJ151" s="14" t="s">
        <v>145</v>
      </c>
      <c r="BK151" s="155">
        <f t="shared" si="9"/>
        <v>0</v>
      </c>
      <c r="BL151" s="14" t="s">
        <v>144</v>
      </c>
      <c r="BM151" s="154" t="s">
        <v>985</v>
      </c>
    </row>
    <row r="152" spans="1:65" s="2" customFormat="1" ht="24.2" customHeight="1">
      <c r="A152" s="29"/>
      <c r="B152" s="141"/>
      <c r="C152" s="142" t="s">
        <v>198</v>
      </c>
      <c r="D152" s="142" t="s">
        <v>140</v>
      </c>
      <c r="E152" s="143" t="s">
        <v>986</v>
      </c>
      <c r="F152" s="144" t="s">
        <v>987</v>
      </c>
      <c r="G152" s="145" t="s">
        <v>237</v>
      </c>
      <c r="H152" s="146">
        <v>2</v>
      </c>
      <c r="I152" s="147"/>
      <c r="J152" s="148">
        <f t="shared" si="0"/>
        <v>0</v>
      </c>
      <c r="K152" s="149"/>
      <c r="L152" s="30"/>
      <c r="M152" s="150" t="s">
        <v>1</v>
      </c>
      <c r="N152" s="151" t="s">
        <v>41</v>
      </c>
      <c r="O152" s="55"/>
      <c r="P152" s="152">
        <f t="shared" si="1"/>
        <v>0</v>
      </c>
      <c r="Q152" s="152">
        <v>0</v>
      </c>
      <c r="R152" s="152">
        <f t="shared" si="2"/>
        <v>0</v>
      </c>
      <c r="S152" s="152">
        <v>0</v>
      </c>
      <c r="T152" s="153">
        <f t="shared" si="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144</v>
      </c>
      <c r="AT152" s="154" t="s">
        <v>140</v>
      </c>
      <c r="AU152" s="154" t="s">
        <v>145</v>
      </c>
      <c r="AY152" s="14" t="s">
        <v>138</v>
      </c>
      <c r="BE152" s="155">
        <f t="shared" si="4"/>
        <v>0</v>
      </c>
      <c r="BF152" s="155">
        <f t="shared" si="5"/>
        <v>0</v>
      </c>
      <c r="BG152" s="155">
        <f t="shared" si="6"/>
        <v>0</v>
      </c>
      <c r="BH152" s="155">
        <f t="shared" si="7"/>
        <v>0</v>
      </c>
      <c r="BI152" s="155">
        <f t="shared" si="8"/>
        <v>0</v>
      </c>
      <c r="BJ152" s="14" t="s">
        <v>145</v>
      </c>
      <c r="BK152" s="155">
        <f t="shared" si="9"/>
        <v>0</v>
      </c>
      <c r="BL152" s="14" t="s">
        <v>144</v>
      </c>
      <c r="BM152" s="154" t="s">
        <v>988</v>
      </c>
    </row>
    <row r="153" spans="1:65" s="2" customFormat="1" ht="14.45" customHeight="1">
      <c r="A153" s="29"/>
      <c r="B153" s="141"/>
      <c r="C153" s="156" t="s">
        <v>202</v>
      </c>
      <c r="D153" s="156" t="s">
        <v>189</v>
      </c>
      <c r="E153" s="157" t="s">
        <v>989</v>
      </c>
      <c r="F153" s="158" t="s">
        <v>990</v>
      </c>
      <c r="G153" s="159" t="s">
        <v>237</v>
      </c>
      <c r="H153" s="160">
        <v>2</v>
      </c>
      <c r="I153" s="161"/>
      <c r="J153" s="162">
        <f t="shared" si="0"/>
        <v>0</v>
      </c>
      <c r="K153" s="163"/>
      <c r="L153" s="164"/>
      <c r="M153" s="165" t="s">
        <v>1</v>
      </c>
      <c r="N153" s="166" t="s">
        <v>41</v>
      </c>
      <c r="O153" s="55"/>
      <c r="P153" s="152">
        <f t="shared" si="1"/>
        <v>0</v>
      </c>
      <c r="Q153" s="152">
        <v>0</v>
      </c>
      <c r="R153" s="152">
        <f t="shared" si="2"/>
        <v>0</v>
      </c>
      <c r="S153" s="152">
        <v>0</v>
      </c>
      <c r="T153" s="153">
        <f t="shared" si="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171</v>
      </c>
      <c r="AT153" s="154" t="s">
        <v>189</v>
      </c>
      <c r="AU153" s="154" t="s">
        <v>145</v>
      </c>
      <c r="AY153" s="14" t="s">
        <v>138</v>
      </c>
      <c r="BE153" s="155">
        <f t="shared" si="4"/>
        <v>0</v>
      </c>
      <c r="BF153" s="155">
        <f t="shared" si="5"/>
        <v>0</v>
      </c>
      <c r="BG153" s="155">
        <f t="shared" si="6"/>
        <v>0</v>
      </c>
      <c r="BH153" s="155">
        <f t="shared" si="7"/>
        <v>0</v>
      </c>
      <c r="BI153" s="155">
        <f t="shared" si="8"/>
        <v>0</v>
      </c>
      <c r="BJ153" s="14" t="s">
        <v>145</v>
      </c>
      <c r="BK153" s="155">
        <f t="shared" si="9"/>
        <v>0</v>
      </c>
      <c r="BL153" s="14" t="s">
        <v>144</v>
      </c>
      <c r="BM153" s="154" t="s">
        <v>991</v>
      </c>
    </row>
    <row r="154" spans="1:65" s="2" customFormat="1" ht="14.45" customHeight="1">
      <c r="A154" s="29"/>
      <c r="B154" s="141"/>
      <c r="C154" s="142" t="s">
        <v>206</v>
      </c>
      <c r="D154" s="142" t="s">
        <v>140</v>
      </c>
      <c r="E154" s="143" t="s">
        <v>992</v>
      </c>
      <c r="F154" s="144" t="s">
        <v>993</v>
      </c>
      <c r="G154" s="145" t="s">
        <v>237</v>
      </c>
      <c r="H154" s="146">
        <v>2</v>
      </c>
      <c r="I154" s="147"/>
      <c r="J154" s="148">
        <f t="shared" si="0"/>
        <v>0</v>
      </c>
      <c r="K154" s="149"/>
      <c r="L154" s="30"/>
      <c r="M154" s="150" t="s">
        <v>1</v>
      </c>
      <c r="N154" s="151" t="s">
        <v>41</v>
      </c>
      <c r="O154" s="55"/>
      <c r="P154" s="152">
        <f t="shared" si="1"/>
        <v>0</v>
      </c>
      <c r="Q154" s="152">
        <v>3.6999999999999999E-4</v>
      </c>
      <c r="R154" s="152">
        <f t="shared" si="2"/>
        <v>7.3999999999999999E-4</v>
      </c>
      <c r="S154" s="152">
        <v>0</v>
      </c>
      <c r="T154" s="153">
        <f t="shared" si="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206</v>
      </c>
      <c r="AT154" s="154" t="s">
        <v>140</v>
      </c>
      <c r="AU154" s="154" t="s">
        <v>145</v>
      </c>
      <c r="AY154" s="14" t="s">
        <v>138</v>
      </c>
      <c r="BE154" s="155">
        <f t="shared" si="4"/>
        <v>0</v>
      </c>
      <c r="BF154" s="155">
        <f t="shared" si="5"/>
        <v>0</v>
      </c>
      <c r="BG154" s="155">
        <f t="shared" si="6"/>
        <v>0</v>
      </c>
      <c r="BH154" s="155">
        <f t="shared" si="7"/>
        <v>0</v>
      </c>
      <c r="BI154" s="155">
        <f t="shared" si="8"/>
        <v>0</v>
      </c>
      <c r="BJ154" s="14" t="s">
        <v>145</v>
      </c>
      <c r="BK154" s="155">
        <f t="shared" si="9"/>
        <v>0</v>
      </c>
      <c r="BL154" s="14" t="s">
        <v>206</v>
      </c>
      <c r="BM154" s="154" t="s">
        <v>994</v>
      </c>
    </row>
    <row r="155" spans="1:65" s="2" customFormat="1" ht="14.45" customHeight="1">
      <c r="A155" s="29"/>
      <c r="B155" s="141"/>
      <c r="C155" s="156" t="s">
        <v>210</v>
      </c>
      <c r="D155" s="156" t="s">
        <v>189</v>
      </c>
      <c r="E155" s="157" t="s">
        <v>995</v>
      </c>
      <c r="F155" s="158" t="s">
        <v>996</v>
      </c>
      <c r="G155" s="159" t="s">
        <v>237</v>
      </c>
      <c r="H155" s="160">
        <v>2</v>
      </c>
      <c r="I155" s="161"/>
      <c r="J155" s="162">
        <f t="shared" si="0"/>
        <v>0</v>
      </c>
      <c r="K155" s="163"/>
      <c r="L155" s="164"/>
      <c r="M155" s="165" t="s">
        <v>1</v>
      </c>
      <c r="N155" s="166" t="s">
        <v>41</v>
      </c>
      <c r="O155" s="55"/>
      <c r="P155" s="152">
        <f t="shared" si="1"/>
        <v>0</v>
      </c>
      <c r="Q155" s="152">
        <v>5.0000000000000001E-4</v>
      </c>
      <c r="R155" s="152">
        <f t="shared" si="2"/>
        <v>1E-3</v>
      </c>
      <c r="S155" s="152">
        <v>0</v>
      </c>
      <c r="T155" s="153">
        <f t="shared" si="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171</v>
      </c>
      <c r="AT155" s="154" t="s">
        <v>189</v>
      </c>
      <c r="AU155" s="154" t="s">
        <v>145</v>
      </c>
      <c r="AY155" s="14" t="s">
        <v>138</v>
      </c>
      <c r="BE155" s="155">
        <f t="shared" si="4"/>
        <v>0</v>
      </c>
      <c r="BF155" s="155">
        <f t="shared" si="5"/>
        <v>0</v>
      </c>
      <c r="BG155" s="155">
        <f t="shared" si="6"/>
        <v>0</v>
      </c>
      <c r="BH155" s="155">
        <f t="shared" si="7"/>
        <v>0</v>
      </c>
      <c r="BI155" s="155">
        <f t="shared" si="8"/>
        <v>0</v>
      </c>
      <c r="BJ155" s="14" t="s">
        <v>145</v>
      </c>
      <c r="BK155" s="155">
        <f t="shared" si="9"/>
        <v>0</v>
      </c>
      <c r="BL155" s="14" t="s">
        <v>144</v>
      </c>
      <c r="BM155" s="154" t="s">
        <v>997</v>
      </c>
    </row>
    <row r="156" spans="1:65" s="2" customFormat="1" ht="14.45" customHeight="1">
      <c r="A156" s="29"/>
      <c r="B156" s="141"/>
      <c r="C156" s="142" t="s">
        <v>214</v>
      </c>
      <c r="D156" s="142" t="s">
        <v>140</v>
      </c>
      <c r="E156" s="143" t="s">
        <v>998</v>
      </c>
      <c r="F156" s="144" t="s">
        <v>999</v>
      </c>
      <c r="G156" s="145" t="s">
        <v>237</v>
      </c>
      <c r="H156" s="146">
        <v>2</v>
      </c>
      <c r="I156" s="147"/>
      <c r="J156" s="148">
        <f t="shared" si="0"/>
        <v>0</v>
      </c>
      <c r="K156" s="149"/>
      <c r="L156" s="30"/>
      <c r="M156" s="150" t="s">
        <v>1</v>
      </c>
      <c r="N156" s="151" t="s">
        <v>41</v>
      </c>
      <c r="O156" s="55"/>
      <c r="P156" s="152">
        <f t="shared" si="1"/>
        <v>0</v>
      </c>
      <c r="Q156" s="152">
        <v>0</v>
      </c>
      <c r="R156" s="152">
        <f t="shared" si="2"/>
        <v>0</v>
      </c>
      <c r="S156" s="152">
        <v>0</v>
      </c>
      <c r="T156" s="153">
        <f t="shared" si="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403</v>
      </c>
      <c r="AT156" s="154" t="s">
        <v>140</v>
      </c>
      <c r="AU156" s="154" t="s">
        <v>145</v>
      </c>
      <c r="AY156" s="14" t="s">
        <v>138</v>
      </c>
      <c r="BE156" s="155">
        <f t="shared" si="4"/>
        <v>0</v>
      </c>
      <c r="BF156" s="155">
        <f t="shared" si="5"/>
        <v>0</v>
      </c>
      <c r="BG156" s="155">
        <f t="shared" si="6"/>
        <v>0</v>
      </c>
      <c r="BH156" s="155">
        <f t="shared" si="7"/>
        <v>0</v>
      </c>
      <c r="BI156" s="155">
        <f t="shared" si="8"/>
        <v>0</v>
      </c>
      <c r="BJ156" s="14" t="s">
        <v>145</v>
      </c>
      <c r="BK156" s="155">
        <f t="shared" si="9"/>
        <v>0</v>
      </c>
      <c r="BL156" s="14" t="s">
        <v>403</v>
      </c>
      <c r="BM156" s="154" t="s">
        <v>1000</v>
      </c>
    </row>
    <row r="157" spans="1:65" s="2" customFormat="1" ht="14.45" customHeight="1">
      <c r="A157" s="29"/>
      <c r="B157" s="141"/>
      <c r="C157" s="156" t="s">
        <v>218</v>
      </c>
      <c r="D157" s="156" t="s">
        <v>189</v>
      </c>
      <c r="E157" s="157" t="s">
        <v>1001</v>
      </c>
      <c r="F157" s="158" t="s">
        <v>1002</v>
      </c>
      <c r="G157" s="159" t="s">
        <v>153</v>
      </c>
      <c r="H157" s="160">
        <v>2</v>
      </c>
      <c r="I157" s="161"/>
      <c r="J157" s="162">
        <f t="shared" si="0"/>
        <v>0</v>
      </c>
      <c r="K157" s="163"/>
      <c r="L157" s="164"/>
      <c r="M157" s="165" t="s">
        <v>1</v>
      </c>
      <c r="N157" s="166" t="s">
        <v>41</v>
      </c>
      <c r="O157" s="55"/>
      <c r="P157" s="152">
        <f t="shared" si="1"/>
        <v>0</v>
      </c>
      <c r="Q157" s="152">
        <v>0</v>
      </c>
      <c r="R157" s="152">
        <f t="shared" si="2"/>
        <v>0</v>
      </c>
      <c r="S157" s="152">
        <v>0</v>
      </c>
      <c r="T157" s="153">
        <f t="shared" si="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1003</v>
      </c>
      <c r="AT157" s="154" t="s">
        <v>189</v>
      </c>
      <c r="AU157" s="154" t="s">
        <v>145</v>
      </c>
      <c r="AY157" s="14" t="s">
        <v>138</v>
      </c>
      <c r="BE157" s="155">
        <f t="shared" si="4"/>
        <v>0</v>
      </c>
      <c r="BF157" s="155">
        <f t="shared" si="5"/>
        <v>0</v>
      </c>
      <c r="BG157" s="155">
        <f t="shared" si="6"/>
        <v>0</v>
      </c>
      <c r="BH157" s="155">
        <f t="shared" si="7"/>
        <v>0</v>
      </c>
      <c r="BI157" s="155">
        <f t="shared" si="8"/>
        <v>0</v>
      </c>
      <c r="BJ157" s="14" t="s">
        <v>145</v>
      </c>
      <c r="BK157" s="155">
        <f t="shared" si="9"/>
        <v>0</v>
      </c>
      <c r="BL157" s="14" t="s">
        <v>403</v>
      </c>
      <c r="BM157" s="154" t="s">
        <v>1004</v>
      </c>
    </row>
    <row r="158" spans="1:65" s="12" customFormat="1" ht="22.9" customHeight="1">
      <c r="B158" s="128"/>
      <c r="D158" s="129" t="s">
        <v>74</v>
      </c>
      <c r="E158" s="139" t="s">
        <v>175</v>
      </c>
      <c r="F158" s="139" t="s">
        <v>349</v>
      </c>
      <c r="I158" s="131"/>
      <c r="J158" s="140">
        <f>BK158</f>
        <v>0</v>
      </c>
      <c r="L158" s="128"/>
      <c r="M158" s="133"/>
      <c r="N158" s="134"/>
      <c r="O158" s="134"/>
      <c r="P158" s="135">
        <f>SUM(P159:P165)</f>
        <v>0</v>
      </c>
      <c r="Q158" s="134"/>
      <c r="R158" s="135">
        <f>SUM(R159:R165)</f>
        <v>0</v>
      </c>
      <c r="S158" s="134"/>
      <c r="T158" s="136">
        <f>SUM(T159:T165)</f>
        <v>2.1999999999999999E-2</v>
      </c>
      <c r="AR158" s="129" t="s">
        <v>83</v>
      </c>
      <c r="AT158" s="137" t="s">
        <v>74</v>
      </c>
      <c r="AU158" s="137" t="s">
        <v>83</v>
      </c>
      <c r="AY158" s="129" t="s">
        <v>138</v>
      </c>
      <c r="BK158" s="138">
        <f>SUM(BK159:BK165)</f>
        <v>0</v>
      </c>
    </row>
    <row r="159" spans="1:65" s="2" customFormat="1" ht="24.2" customHeight="1">
      <c r="A159" s="29"/>
      <c r="B159" s="141"/>
      <c r="C159" s="142" t="s">
        <v>7</v>
      </c>
      <c r="D159" s="142" t="s">
        <v>140</v>
      </c>
      <c r="E159" s="143" t="s">
        <v>1005</v>
      </c>
      <c r="F159" s="144" t="s">
        <v>1006</v>
      </c>
      <c r="G159" s="145" t="s">
        <v>237</v>
      </c>
      <c r="H159" s="146">
        <v>1</v>
      </c>
      <c r="I159" s="147"/>
      <c r="J159" s="148">
        <f t="shared" ref="J159:J165" si="10">ROUND(I159*H159,2)</f>
        <v>0</v>
      </c>
      <c r="K159" s="149"/>
      <c r="L159" s="30"/>
      <c r="M159" s="150" t="s">
        <v>1</v>
      </c>
      <c r="N159" s="151" t="s">
        <v>41</v>
      </c>
      <c r="O159" s="55"/>
      <c r="P159" s="152">
        <f t="shared" ref="P159:P165" si="11">O159*H159</f>
        <v>0</v>
      </c>
      <c r="Q159" s="152">
        <v>0</v>
      </c>
      <c r="R159" s="152">
        <f t="shared" ref="R159:R165" si="12">Q159*H159</f>
        <v>0</v>
      </c>
      <c r="S159" s="152">
        <v>1.2E-2</v>
      </c>
      <c r="T159" s="153">
        <f t="shared" ref="T159:T165" si="13">S159*H159</f>
        <v>1.2E-2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144</v>
      </c>
      <c r="AT159" s="154" t="s">
        <v>140</v>
      </c>
      <c r="AU159" s="154" t="s">
        <v>145</v>
      </c>
      <c r="AY159" s="14" t="s">
        <v>138</v>
      </c>
      <c r="BE159" s="155">
        <f t="shared" ref="BE159:BE165" si="14">IF(N159="základná",J159,0)</f>
        <v>0</v>
      </c>
      <c r="BF159" s="155">
        <f t="shared" ref="BF159:BF165" si="15">IF(N159="znížená",J159,0)</f>
        <v>0</v>
      </c>
      <c r="BG159" s="155">
        <f t="shared" ref="BG159:BG165" si="16">IF(N159="zákl. prenesená",J159,0)</f>
        <v>0</v>
      </c>
      <c r="BH159" s="155">
        <f t="shared" ref="BH159:BH165" si="17">IF(N159="zníž. prenesená",J159,0)</f>
        <v>0</v>
      </c>
      <c r="BI159" s="155">
        <f t="shared" ref="BI159:BI165" si="18">IF(N159="nulová",J159,0)</f>
        <v>0</v>
      </c>
      <c r="BJ159" s="14" t="s">
        <v>145</v>
      </c>
      <c r="BK159" s="155">
        <f t="shared" ref="BK159:BK165" si="19">ROUND(I159*H159,2)</f>
        <v>0</v>
      </c>
      <c r="BL159" s="14" t="s">
        <v>144</v>
      </c>
      <c r="BM159" s="154" t="s">
        <v>1007</v>
      </c>
    </row>
    <row r="160" spans="1:65" s="2" customFormat="1" ht="24.2" customHeight="1">
      <c r="A160" s="29"/>
      <c r="B160" s="141"/>
      <c r="C160" s="142" t="s">
        <v>225</v>
      </c>
      <c r="D160" s="142" t="s">
        <v>140</v>
      </c>
      <c r="E160" s="143" t="s">
        <v>1008</v>
      </c>
      <c r="F160" s="144" t="s">
        <v>1009</v>
      </c>
      <c r="G160" s="145" t="s">
        <v>237</v>
      </c>
      <c r="H160" s="146">
        <v>2</v>
      </c>
      <c r="I160" s="147"/>
      <c r="J160" s="148">
        <f t="shared" si="10"/>
        <v>0</v>
      </c>
      <c r="K160" s="149"/>
      <c r="L160" s="30"/>
      <c r="M160" s="150" t="s">
        <v>1</v>
      </c>
      <c r="N160" s="151" t="s">
        <v>41</v>
      </c>
      <c r="O160" s="55"/>
      <c r="P160" s="152">
        <f t="shared" si="11"/>
        <v>0</v>
      </c>
      <c r="Q160" s="152">
        <v>0</v>
      </c>
      <c r="R160" s="152">
        <f t="shared" si="12"/>
        <v>0</v>
      </c>
      <c r="S160" s="152">
        <v>5.0000000000000001E-3</v>
      </c>
      <c r="T160" s="153">
        <f t="shared" si="13"/>
        <v>0.01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144</v>
      </c>
      <c r="AT160" s="154" t="s">
        <v>140</v>
      </c>
      <c r="AU160" s="154" t="s">
        <v>145</v>
      </c>
      <c r="AY160" s="14" t="s">
        <v>138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145</v>
      </c>
      <c r="BK160" s="155">
        <f t="shared" si="19"/>
        <v>0</v>
      </c>
      <c r="BL160" s="14" t="s">
        <v>144</v>
      </c>
      <c r="BM160" s="154" t="s">
        <v>1010</v>
      </c>
    </row>
    <row r="161" spans="1:65" s="2" customFormat="1" ht="14.45" customHeight="1">
      <c r="A161" s="29"/>
      <c r="B161" s="141"/>
      <c r="C161" s="142" t="s">
        <v>230</v>
      </c>
      <c r="D161" s="142" t="s">
        <v>140</v>
      </c>
      <c r="E161" s="143" t="s">
        <v>660</v>
      </c>
      <c r="F161" s="144" t="s">
        <v>397</v>
      </c>
      <c r="G161" s="145" t="s">
        <v>182</v>
      </c>
      <c r="H161" s="146">
        <v>2.5999999999999999E-2</v>
      </c>
      <c r="I161" s="147"/>
      <c r="J161" s="148">
        <f t="shared" si="10"/>
        <v>0</v>
      </c>
      <c r="K161" s="149"/>
      <c r="L161" s="30"/>
      <c r="M161" s="150" t="s">
        <v>1</v>
      </c>
      <c r="N161" s="151" t="s">
        <v>41</v>
      </c>
      <c r="O161" s="55"/>
      <c r="P161" s="152">
        <f t="shared" si="11"/>
        <v>0</v>
      </c>
      <c r="Q161" s="152">
        <v>0</v>
      </c>
      <c r="R161" s="152">
        <f t="shared" si="12"/>
        <v>0</v>
      </c>
      <c r="S161" s="152">
        <v>0</v>
      </c>
      <c r="T161" s="15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144</v>
      </c>
      <c r="AT161" s="154" t="s">
        <v>140</v>
      </c>
      <c r="AU161" s="154" t="s">
        <v>145</v>
      </c>
      <c r="AY161" s="14" t="s">
        <v>138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145</v>
      </c>
      <c r="BK161" s="155">
        <f t="shared" si="19"/>
        <v>0</v>
      </c>
      <c r="BL161" s="14" t="s">
        <v>144</v>
      </c>
      <c r="BM161" s="154" t="s">
        <v>1011</v>
      </c>
    </row>
    <row r="162" spans="1:65" s="2" customFormat="1" ht="24.2" customHeight="1">
      <c r="A162" s="29"/>
      <c r="B162" s="141"/>
      <c r="C162" s="142" t="s">
        <v>234</v>
      </c>
      <c r="D162" s="142" t="s">
        <v>140</v>
      </c>
      <c r="E162" s="143" t="s">
        <v>662</v>
      </c>
      <c r="F162" s="144" t="s">
        <v>401</v>
      </c>
      <c r="G162" s="145" t="s">
        <v>182</v>
      </c>
      <c r="H162" s="146">
        <v>1.6379999999999999</v>
      </c>
      <c r="I162" s="147"/>
      <c r="J162" s="148">
        <f t="shared" si="10"/>
        <v>0</v>
      </c>
      <c r="K162" s="149"/>
      <c r="L162" s="30"/>
      <c r="M162" s="150" t="s">
        <v>1</v>
      </c>
      <c r="N162" s="151" t="s">
        <v>41</v>
      </c>
      <c r="O162" s="55"/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144</v>
      </c>
      <c r="AT162" s="154" t="s">
        <v>140</v>
      </c>
      <c r="AU162" s="154" t="s">
        <v>145</v>
      </c>
      <c r="AY162" s="14" t="s">
        <v>138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145</v>
      </c>
      <c r="BK162" s="155">
        <f t="shared" si="19"/>
        <v>0</v>
      </c>
      <c r="BL162" s="14" t="s">
        <v>144</v>
      </c>
      <c r="BM162" s="154" t="s">
        <v>1012</v>
      </c>
    </row>
    <row r="163" spans="1:65" s="2" customFormat="1" ht="24.2" customHeight="1">
      <c r="A163" s="29"/>
      <c r="B163" s="141"/>
      <c r="C163" s="142" t="s">
        <v>239</v>
      </c>
      <c r="D163" s="142" t="s">
        <v>140</v>
      </c>
      <c r="E163" s="143" t="s">
        <v>664</v>
      </c>
      <c r="F163" s="144" t="s">
        <v>665</v>
      </c>
      <c r="G163" s="145" t="s">
        <v>182</v>
      </c>
      <c r="H163" s="146">
        <v>2.5999999999999999E-2</v>
      </c>
      <c r="I163" s="147"/>
      <c r="J163" s="148">
        <f t="shared" si="10"/>
        <v>0</v>
      </c>
      <c r="K163" s="149"/>
      <c r="L163" s="30"/>
      <c r="M163" s="150" t="s">
        <v>1</v>
      </c>
      <c r="N163" s="151" t="s">
        <v>41</v>
      </c>
      <c r="O163" s="55"/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144</v>
      </c>
      <c r="AT163" s="154" t="s">
        <v>140</v>
      </c>
      <c r="AU163" s="154" t="s">
        <v>145</v>
      </c>
      <c r="AY163" s="14" t="s">
        <v>138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145</v>
      </c>
      <c r="BK163" s="155">
        <f t="shared" si="19"/>
        <v>0</v>
      </c>
      <c r="BL163" s="14" t="s">
        <v>144</v>
      </c>
      <c r="BM163" s="154" t="s">
        <v>1013</v>
      </c>
    </row>
    <row r="164" spans="1:65" s="2" customFormat="1" ht="14.45" customHeight="1">
      <c r="A164" s="29"/>
      <c r="B164" s="141"/>
      <c r="C164" s="142" t="s">
        <v>244</v>
      </c>
      <c r="D164" s="142" t="s">
        <v>140</v>
      </c>
      <c r="E164" s="143" t="s">
        <v>667</v>
      </c>
      <c r="F164" s="144" t="s">
        <v>668</v>
      </c>
      <c r="G164" s="145" t="s">
        <v>182</v>
      </c>
      <c r="H164" s="146">
        <v>2.5999999999999999E-2</v>
      </c>
      <c r="I164" s="147"/>
      <c r="J164" s="148">
        <f t="shared" si="10"/>
        <v>0</v>
      </c>
      <c r="K164" s="149"/>
      <c r="L164" s="30"/>
      <c r="M164" s="150" t="s">
        <v>1</v>
      </c>
      <c r="N164" s="151" t="s">
        <v>41</v>
      </c>
      <c r="O164" s="55"/>
      <c r="P164" s="152">
        <f t="shared" si="11"/>
        <v>0</v>
      </c>
      <c r="Q164" s="152">
        <v>0</v>
      </c>
      <c r="R164" s="152">
        <f t="shared" si="12"/>
        <v>0</v>
      </c>
      <c r="S164" s="152">
        <v>0</v>
      </c>
      <c r="T164" s="15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144</v>
      </c>
      <c r="AT164" s="154" t="s">
        <v>140</v>
      </c>
      <c r="AU164" s="154" t="s">
        <v>145</v>
      </c>
      <c r="AY164" s="14" t="s">
        <v>138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145</v>
      </c>
      <c r="BK164" s="155">
        <f t="shared" si="19"/>
        <v>0</v>
      </c>
      <c r="BL164" s="14" t="s">
        <v>144</v>
      </c>
      <c r="BM164" s="154" t="s">
        <v>1014</v>
      </c>
    </row>
    <row r="165" spans="1:65" s="2" customFormat="1" ht="24.2" customHeight="1">
      <c r="A165" s="29"/>
      <c r="B165" s="141"/>
      <c r="C165" s="142" t="s">
        <v>248</v>
      </c>
      <c r="D165" s="142" t="s">
        <v>140</v>
      </c>
      <c r="E165" s="143" t="s">
        <v>1015</v>
      </c>
      <c r="F165" s="144" t="s">
        <v>1016</v>
      </c>
      <c r="G165" s="145" t="s">
        <v>182</v>
      </c>
      <c r="H165" s="146">
        <v>2.5999999999999999E-2</v>
      </c>
      <c r="I165" s="147"/>
      <c r="J165" s="148">
        <f t="shared" si="10"/>
        <v>0</v>
      </c>
      <c r="K165" s="149"/>
      <c r="L165" s="30"/>
      <c r="M165" s="150" t="s">
        <v>1</v>
      </c>
      <c r="N165" s="151" t="s">
        <v>41</v>
      </c>
      <c r="O165" s="55"/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144</v>
      </c>
      <c r="AT165" s="154" t="s">
        <v>140</v>
      </c>
      <c r="AU165" s="154" t="s">
        <v>145</v>
      </c>
      <c r="AY165" s="14" t="s">
        <v>138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145</v>
      </c>
      <c r="BK165" s="155">
        <f t="shared" si="19"/>
        <v>0</v>
      </c>
      <c r="BL165" s="14" t="s">
        <v>144</v>
      </c>
      <c r="BM165" s="154" t="s">
        <v>1017</v>
      </c>
    </row>
    <row r="166" spans="1:65" s="12" customFormat="1" ht="22.9" customHeight="1">
      <c r="B166" s="128"/>
      <c r="D166" s="129" t="s">
        <v>74</v>
      </c>
      <c r="E166" s="139" t="s">
        <v>411</v>
      </c>
      <c r="F166" s="139" t="s">
        <v>412</v>
      </c>
      <c r="I166" s="131"/>
      <c r="J166" s="140">
        <f>BK166</f>
        <v>0</v>
      </c>
      <c r="L166" s="128"/>
      <c r="M166" s="133"/>
      <c r="N166" s="134"/>
      <c r="O166" s="134"/>
      <c r="P166" s="135">
        <f>P167</f>
        <v>0</v>
      </c>
      <c r="Q166" s="134"/>
      <c r="R166" s="135">
        <f>R167</f>
        <v>0</v>
      </c>
      <c r="S166" s="134"/>
      <c r="T166" s="136">
        <f>T167</f>
        <v>0</v>
      </c>
      <c r="AR166" s="129" t="s">
        <v>83</v>
      </c>
      <c r="AT166" s="137" t="s">
        <v>74</v>
      </c>
      <c r="AU166" s="137" t="s">
        <v>83</v>
      </c>
      <c r="AY166" s="129" t="s">
        <v>138</v>
      </c>
      <c r="BK166" s="138">
        <f>BK167</f>
        <v>0</v>
      </c>
    </row>
    <row r="167" spans="1:65" s="2" customFormat="1" ht="24.2" customHeight="1">
      <c r="A167" s="29"/>
      <c r="B167" s="141"/>
      <c r="C167" s="142" t="s">
        <v>252</v>
      </c>
      <c r="D167" s="142" t="s">
        <v>140</v>
      </c>
      <c r="E167" s="143" t="s">
        <v>771</v>
      </c>
      <c r="F167" s="144" t="s">
        <v>415</v>
      </c>
      <c r="G167" s="145" t="s">
        <v>182</v>
      </c>
      <c r="H167" s="146">
        <v>4.0890000000000004</v>
      </c>
      <c r="I167" s="147"/>
      <c r="J167" s="148">
        <f>ROUND(I167*H167,2)</f>
        <v>0</v>
      </c>
      <c r="K167" s="149"/>
      <c r="L167" s="30"/>
      <c r="M167" s="150" t="s">
        <v>1</v>
      </c>
      <c r="N167" s="151" t="s">
        <v>41</v>
      </c>
      <c r="O167" s="55"/>
      <c r="P167" s="152">
        <f>O167*H167</f>
        <v>0</v>
      </c>
      <c r="Q167" s="152">
        <v>0</v>
      </c>
      <c r="R167" s="152">
        <f>Q167*H167</f>
        <v>0</v>
      </c>
      <c r="S167" s="152">
        <v>0</v>
      </c>
      <c r="T167" s="153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144</v>
      </c>
      <c r="AT167" s="154" t="s">
        <v>140</v>
      </c>
      <c r="AU167" s="154" t="s">
        <v>145</v>
      </c>
      <c r="AY167" s="14" t="s">
        <v>138</v>
      </c>
      <c r="BE167" s="155">
        <f>IF(N167="základná",J167,0)</f>
        <v>0</v>
      </c>
      <c r="BF167" s="155">
        <f>IF(N167="znížená",J167,0)</f>
        <v>0</v>
      </c>
      <c r="BG167" s="155">
        <f>IF(N167="zákl. prenesená",J167,0)</f>
        <v>0</v>
      </c>
      <c r="BH167" s="155">
        <f>IF(N167="zníž. prenesená",J167,0)</f>
        <v>0</v>
      </c>
      <c r="BI167" s="155">
        <f>IF(N167="nulová",J167,0)</f>
        <v>0</v>
      </c>
      <c r="BJ167" s="14" t="s">
        <v>145</v>
      </c>
      <c r="BK167" s="155">
        <f>ROUND(I167*H167,2)</f>
        <v>0</v>
      </c>
      <c r="BL167" s="14" t="s">
        <v>144</v>
      </c>
      <c r="BM167" s="154" t="s">
        <v>1018</v>
      </c>
    </row>
    <row r="168" spans="1:65" s="12" customFormat="1" ht="25.9" customHeight="1">
      <c r="B168" s="128"/>
      <c r="D168" s="129" t="s">
        <v>74</v>
      </c>
      <c r="E168" s="130" t="s">
        <v>417</v>
      </c>
      <c r="F168" s="130" t="s">
        <v>418</v>
      </c>
      <c r="I168" s="131"/>
      <c r="J168" s="132">
        <f>BK168</f>
        <v>0</v>
      </c>
      <c r="L168" s="128"/>
      <c r="M168" s="133"/>
      <c r="N168" s="134"/>
      <c r="O168" s="134"/>
      <c r="P168" s="135">
        <f>P169+P172+P196+P199+P201+P204</f>
        <v>0</v>
      </c>
      <c r="Q168" s="134"/>
      <c r="R168" s="135">
        <f>R169+R172+R196+R199+R201+R204</f>
        <v>0.23114084000000001</v>
      </c>
      <c r="S168" s="134"/>
      <c r="T168" s="136">
        <f>T169+T172+T196+T199+T201+T204</f>
        <v>4.1000000000000003E-3</v>
      </c>
      <c r="AR168" s="129" t="s">
        <v>145</v>
      </c>
      <c r="AT168" s="137" t="s">
        <v>74</v>
      </c>
      <c r="AU168" s="137" t="s">
        <v>75</v>
      </c>
      <c r="AY168" s="129" t="s">
        <v>138</v>
      </c>
      <c r="BK168" s="138">
        <f>BK169+BK172+BK196+BK199+BK201+BK204</f>
        <v>0</v>
      </c>
    </row>
    <row r="169" spans="1:65" s="12" customFormat="1" ht="22.9" customHeight="1">
      <c r="B169" s="128"/>
      <c r="D169" s="129" t="s">
        <v>74</v>
      </c>
      <c r="E169" s="139" t="s">
        <v>484</v>
      </c>
      <c r="F169" s="139" t="s">
        <v>485</v>
      </c>
      <c r="I169" s="131"/>
      <c r="J169" s="140">
        <f>BK169</f>
        <v>0</v>
      </c>
      <c r="L169" s="128"/>
      <c r="M169" s="133"/>
      <c r="N169" s="134"/>
      <c r="O169" s="134"/>
      <c r="P169" s="135">
        <f>SUM(P170:P171)</f>
        <v>0</v>
      </c>
      <c r="Q169" s="134"/>
      <c r="R169" s="135">
        <f>SUM(R170:R171)</f>
        <v>1.0311840000000001E-2</v>
      </c>
      <c r="S169" s="134"/>
      <c r="T169" s="136">
        <f>SUM(T170:T171)</f>
        <v>0</v>
      </c>
      <c r="AR169" s="129" t="s">
        <v>145</v>
      </c>
      <c r="AT169" s="137" t="s">
        <v>74</v>
      </c>
      <c r="AU169" s="137" t="s">
        <v>83</v>
      </c>
      <c r="AY169" s="129" t="s">
        <v>138</v>
      </c>
      <c r="BK169" s="138">
        <f>SUM(BK170:BK171)</f>
        <v>0</v>
      </c>
    </row>
    <row r="170" spans="1:65" s="2" customFormat="1" ht="24.2" customHeight="1">
      <c r="A170" s="29"/>
      <c r="B170" s="141"/>
      <c r="C170" s="142" t="s">
        <v>256</v>
      </c>
      <c r="D170" s="142" t="s">
        <v>140</v>
      </c>
      <c r="E170" s="143" t="s">
        <v>1019</v>
      </c>
      <c r="F170" s="144" t="s">
        <v>1020</v>
      </c>
      <c r="G170" s="145" t="s">
        <v>143</v>
      </c>
      <c r="H170" s="146">
        <v>5.2080000000000002</v>
      </c>
      <c r="I170" s="147"/>
      <c r="J170" s="148">
        <f>ROUND(I170*H170,2)</f>
        <v>0</v>
      </c>
      <c r="K170" s="149"/>
      <c r="L170" s="30"/>
      <c r="M170" s="150" t="s">
        <v>1</v>
      </c>
      <c r="N170" s="151" t="s">
        <v>41</v>
      </c>
      <c r="O170" s="55"/>
      <c r="P170" s="152">
        <f>O170*H170</f>
        <v>0</v>
      </c>
      <c r="Q170" s="152">
        <v>1.98E-3</v>
      </c>
      <c r="R170" s="152">
        <f>Q170*H170</f>
        <v>1.0311840000000001E-2</v>
      </c>
      <c r="S170" s="152">
        <v>0</v>
      </c>
      <c r="T170" s="153">
        <f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206</v>
      </c>
      <c r="AT170" s="154" t="s">
        <v>140</v>
      </c>
      <c r="AU170" s="154" t="s">
        <v>145</v>
      </c>
      <c r="AY170" s="14" t="s">
        <v>138</v>
      </c>
      <c r="BE170" s="155">
        <f>IF(N170="základná",J170,0)</f>
        <v>0</v>
      </c>
      <c r="BF170" s="155">
        <f>IF(N170="znížená",J170,0)</f>
        <v>0</v>
      </c>
      <c r="BG170" s="155">
        <f>IF(N170="zákl. prenesená",J170,0)</f>
        <v>0</v>
      </c>
      <c r="BH170" s="155">
        <f>IF(N170="zníž. prenesená",J170,0)</f>
        <v>0</v>
      </c>
      <c r="BI170" s="155">
        <f>IF(N170="nulová",J170,0)</f>
        <v>0</v>
      </c>
      <c r="BJ170" s="14" t="s">
        <v>145</v>
      </c>
      <c r="BK170" s="155">
        <f>ROUND(I170*H170,2)</f>
        <v>0</v>
      </c>
      <c r="BL170" s="14" t="s">
        <v>206</v>
      </c>
      <c r="BM170" s="154" t="s">
        <v>1021</v>
      </c>
    </row>
    <row r="171" spans="1:65" s="2" customFormat="1" ht="24.2" customHeight="1">
      <c r="A171" s="29"/>
      <c r="B171" s="141"/>
      <c r="C171" s="142" t="s">
        <v>261</v>
      </c>
      <c r="D171" s="142" t="s">
        <v>140</v>
      </c>
      <c r="E171" s="143" t="s">
        <v>1022</v>
      </c>
      <c r="F171" s="144" t="s">
        <v>1023</v>
      </c>
      <c r="G171" s="145" t="s">
        <v>482</v>
      </c>
      <c r="H171" s="167"/>
      <c r="I171" s="147"/>
      <c r="J171" s="148">
        <f>ROUND(I171*H171,2)</f>
        <v>0</v>
      </c>
      <c r="K171" s="149"/>
      <c r="L171" s="30"/>
      <c r="M171" s="150" t="s">
        <v>1</v>
      </c>
      <c r="N171" s="151" t="s">
        <v>41</v>
      </c>
      <c r="O171" s="55"/>
      <c r="P171" s="152">
        <f>O171*H171</f>
        <v>0</v>
      </c>
      <c r="Q171" s="152">
        <v>0</v>
      </c>
      <c r="R171" s="152">
        <f>Q171*H171</f>
        <v>0</v>
      </c>
      <c r="S171" s="152">
        <v>0</v>
      </c>
      <c r="T171" s="153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206</v>
      </c>
      <c r="AT171" s="154" t="s">
        <v>140</v>
      </c>
      <c r="AU171" s="154" t="s">
        <v>145</v>
      </c>
      <c r="AY171" s="14" t="s">
        <v>138</v>
      </c>
      <c r="BE171" s="155">
        <f>IF(N171="základná",J171,0)</f>
        <v>0</v>
      </c>
      <c r="BF171" s="155">
        <f>IF(N171="znížená",J171,0)</f>
        <v>0</v>
      </c>
      <c r="BG171" s="155">
        <f>IF(N171="zákl. prenesená",J171,0)</f>
        <v>0</v>
      </c>
      <c r="BH171" s="155">
        <f>IF(N171="zníž. prenesená",J171,0)</f>
        <v>0</v>
      </c>
      <c r="BI171" s="155">
        <f>IF(N171="nulová",J171,0)</f>
        <v>0</v>
      </c>
      <c r="BJ171" s="14" t="s">
        <v>145</v>
      </c>
      <c r="BK171" s="155">
        <f>ROUND(I171*H171,2)</f>
        <v>0</v>
      </c>
      <c r="BL171" s="14" t="s">
        <v>206</v>
      </c>
      <c r="BM171" s="154" t="s">
        <v>1024</v>
      </c>
    </row>
    <row r="172" spans="1:65" s="12" customFormat="1" ht="22.9" customHeight="1">
      <c r="B172" s="128"/>
      <c r="D172" s="129" t="s">
        <v>74</v>
      </c>
      <c r="E172" s="139" t="s">
        <v>1025</v>
      </c>
      <c r="F172" s="139" t="s">
        <v>1026</v>
      </c>
      <c r="I172" s="131"/>
      <c r="J172" s="140">
        <f>BK172</f>
        <v>0</v>
      </c>
      <c r="L172" s="128"/>
      <c r="M172" s="133"/>
      <c r="N172" s="134"/>
      <c r="O172" s="134"/>
      <c r="P172" s="135">
        <f>SUM(P173:P195)</f>
        <v>0</v>
      </c>
      <c r="Q172" s="134"/>
      <c r="R172" s="135">
        <f>SUM(R173:R195)</f>
        <v>0.11421500000000001</v>
      </c>
      <c r="S172" s="134"/>
      <c r="T172" s="136">
        <f>SUM(T173:T195)</f>
        <v>4.1000000000000003E-3</v>
      </c>
      <c r="AR172" s="129" t="s">
        <v>145</v>
      </c>
      <c r="AT172" s="137" t="s">
        <v>74</v>
      </c>
      <c r="AU172" s="137" t="s">
        <v>83</v>
      </c>
      <c r="AY172" s="129" t="s">
        <v>138</v>
      </c>
      <c r="BK172" s="138">
        <f>SUM(BK173:BK195)</f>
        <v>0</v>
      </c>
    </row>
    <row r="173" spans="1:65" s="2" customFormat="1" ht="24.2" customHeight="1">
      <c r="A173" s="29"/>
      <c r="B173" s="141"/>
      <c r="C173" s="142" t="s">
        <v>265</v>
      </c>
      <c r="D173" s="142" t="s">
        <v>140</v>
      </c>
      <c r="E173" s="143" t="s">
        <v>1027</v>
      </c>
      <c r="F173" s="144" t="s">
        <v>1028</v>
      </c>
      <c r="G173" s="145" t="s">
        <v>153</v>
      </c>
      <c r="H173" s="146">
        <v>6</v>
      </c>
      <c r="I173" s="147"/>
      <c r="J173" s="148">
        <f t="shared" ref="J173:J195" si="20">ROUND(I173*H173,2)</f>
        <v>0</v>
      </c>
      <c r="K173" s="149"/>
      <c r="L173" s="30"/>
      <c r="M173" s="150" t="s">
        <v>1</v>
      </c>
      <c r="N173" s="151" t="s">
        <v>41</v>
      </c>
      <c r="O173" s="55"/>
      <c r="P173" s="152">
        <f t="shared" ref="P173:P195" si="21">O173*H173</f>
        <v>0</v>
      </c>
      <c r="Q173" s="152">
        <v>1.48E-3</v>
      </c>
      <c r="R173" s="152">
        <f t="shared" ref="R173:R195" si="22">Q173*H173</f>
        <v>8.879999999999999E-3</v>
      </c>
      <c r="S173" s="152">
        <v>0</v>
      </c>
      <c r="T173" s="153">
        <f t="shared" ref="T173:T195" si="23"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206</v>
      </c>
      <c r="AT173" s="154" t="s">
        <v>140</v>
      </c>
      <c r="AU173" s="154" t="s">
        <v>145</v>
      </c>
      <c r="AY173" s="14" t="s">
        <v>138</v>
      </c>
      <c r="BE173" s="155">
        <f t="shared" ref="BE173:BE195" si="24">IF(N173="základná",J173,0)</f>
        <v>0</v>
      </c>
      <c r="BF173" s="155">
        <f t="shared" ref="BF173:BF195" si="25">IF(N173="znížená",J173,0)</f>
        <v>0</v>
      </c>
      <c r="BG173" s="155">
        <f t="shared" ref="BG173:BG195" si="26">IF(N173="zákl. prenesená",J173,0)</f>
        <v>0</v>
      </c>
      <c r="BH173" s="155">
        <f t="shared" ref="BH173:BH195" si="27">IF(N173="zníž. prenesená",J173,0)</f>
        <v>0</v>
      </c>
      <c r="BI173" s="155">
        <f t="shared" ref="BI173:BI195" si="28">IF(N173="nulová",J173,0)</f>
        <v>0</v>
      </c>
      <c r="BJ173" s="14" t="s">
        <v>145</v>
      </c>
      <c r="BK173" s="155">
        <f t="shared" ref="BK173:BK195" si="29">ROUND(I173*H173,2)</f>
        <v>0</v>
      </c>
      <c r="BL173" s="14" t="s">
        <v>206</v>
      </c>
      <c r="BM173" s="154" t="s">
        <v>1029</v>
      </c>
    </row>
    <row r="174" spans="1:65" s="2" customFormat="1" ht="24.2" customHeight="1">
      <c r="A174" s="29"/>
      <c r="B174" s="141"/>
      <c r="C174" s="142" t="s">
        <v>269</v>
      </c>
      <c r="D174" s="142" t="s">
        <v>140</v>
      </c>
      <c r="E174" s="143" t="s">
        <v>1030</v>
      </c>
      <c r="F174" s="144" t="s">
        <v>1031</v>
      </c>
      <c r="G174" s="145" t="s">
        <v>153</v>
      </c>
      <c r="H174" s="146">
        <v>2</v>
      </c>
      <c r="I174" s="147"/>
      <c r="J174" s="148">
        <f t="shared" si="20"/>
        <v>0</v>
      </c>
      <c r="K174" s="149"/>
      <c r="L174" s="30"/>
      <c r="M174" s="150" t="s">
        <v>1</v>
      </c>
      <c r="N174" s="151" t="s">
        <v>41</v>
      </c>
      <c r="O174" s="55"/>
      <c r="P174" s="152">
        <f t="shared" si="21"/>
        <v>0</v>
      </c>
      <c r="Q174" s="152">
        <v>4.0699999999999998E-3</v>
      </c>
      <c r="R174" s="152">
        <f t="shared" si="22"/>
        <v>8.1399999999999997E-3</v>
      </c>
      <c r="S174" s="152">
        <v>0</v>
      </c>
      <c r="T174" s="153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206</v>
      </c>
      <c r="AT174" s="154" t="s">
        <v>140</v>
      </c>
      <c r="AU174" s="154" t="s">
        <v>145</v>
      </c>
      <c r="AY174" s="14" t="s">
        <v>138</v>
      </c>
      <c r="BE174" s="155">
        <f t="shared" si="24"/>
        <v>0</v>
      </c>
      <c r="BF174" s="155">
        <f t="shared" si="25"/>
        <v>0</v>
      </c>
      <c r="BG174" s="155">
        <f t="shared" si="26"/>
        <v>0</v>
      </c>
      <c r="BH174" s="155">
        <f t="shared" si="27"/>
        <v>0</v>
      </c>
      <c r="BI174" s="155">
        <f t="shared" si="28"/>
        <v>0</v>
      </c>
      <c r="BJ174" s="14" t="s">
        <v>145</v>
      </c>
      <c r="BK174" s="155">
        <f t="shared" si="29"/>
        <v>0</v>
      </c>
      <c r="BL174" s="14" t="s">
        <v>206</v>
      </c>
      <c r="BM174" s="154" t="s">
        <v>1032</v>
      </c>
    </row>
    <row r="175" spans="1:65" s="2" customFormat="1" ht="24.2" customHeight="1">
      <c r="A175" s="29"/>
      <c r="B175" s="141"/>
      <c r="C175" s="156" t="s">
        <v>273</v>
      </c>
      <c r="D175" s="156" t="s">
        <v>189</v>
      </c>
      <c r="E175" s="157" t="s">
        <v>1033</v>
      </c>
      <c r="F175" s="158" t="s">
        <v>1034</v>
      </c>
      <c r="G175" s="159" t="s">
        <v>237</v>
      </c>
      <c r="H175" s="160">
        <v>1</v>
      </c>
      <c r="I175" s="161"/>
      <c r="J175" s="162">
        <f t="shared" si="20"/>
        <v>0</v>
      </c>
      <c r="K175" s="163"/>
      <c r="L175" s="164"/>
      <c r="M175" s="165" t="s">
        <v>1</v>
      </c>
      <c r="N175" s="166" t="s">
        <v>41</v>
      </c>
      <c r="O175" s="55"/>
      <c r="P175" s="152">
        <f t="shared" si="21"/>
        <v>0</v>
      </c>
      <c r="Q175" s="152">
        <v>1E-3</v>
      </c>
      <c r="R175" s="152">
        <f t="shared" si="22"/>
        <v>1E-3</v>
      </c>
      <c r="S175" s="152">
        <v>0</v>
      </c>
      <c r="T175" s="153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1003</v>
      </c>
      <c r="AT175" s="154" t="s">
        <v>189</v>
      </c>
      <c r="AU175" s="154" t="s">
        <v>145</v>
      </c>
      <c r="AY175" s="14" t="s">
        <v>138</v>
      </c>
      <c r="BE175" s="155">
        <f t="shared" si="24"/>
        <v>0</v>
      </c>
      <c r="BF175" s="155">
        <f t="shared" si="25"/>
        <v>0</v>
      </c>
      <c r="BG175" s="155">
        <f t="shared" si="26"/>
        <v>0</v>
      </c>
      <c r="BH175" s="155">
        <f t="shared" si="27"/>
        <v>0</v>
      </c>
      <c r="BI175" s="155">
        <f t="shared" si="28"/>
        <v>0</v>
      </c>
      <c r="BJ175" s="14" t="s">
        <v>145</v>
      </c>
      <c r="BK175" s="155">
        <f t="shared" si="29"/>
        <v>0</v>
      </c>
      <c r="BL175" s="14" t="s">
        <v>403</v>
      </c>
      <c r="BM175" s="154" t="s">
        <v>1035</v>
      </c>
    </row>
    <row r="176" spans="1:65" s="2" customFormat="1" ht="14.45" customHeight="1">
      <c r="A176" s="29"/>
      <c r="B176" s="141"/>
      <c r="C176" s="142" t="s">
        <v>277</v>
      </c>
      <c r="D176" s="142" t="s">
        <v>140</v>
      </c>
      <c r="E176" s="143" t="s">
        <v>1036</v>
      </c>
      <c r="F176" s="144" t="s">
        <v>1037</v>
      </c>
      <c r="G176" s="145" t="s">
        <v>153</v>
      </c>
      <c r="H176" s="146">
        <v>8</v>
      </c>
      <c r="I176" s="147"/>
      <c r="J176" s="148">
        <f t="shared" si="20"/>
        <v>0</v>
      </c>
      <c r="K176" s="149"/>
      <c r="L176" s="30"/>
      <c r="M176" s="150" t="s">
        <v>1</v>
      </c>
      <c r="N176" s="151" t="s">
        <v>41</v>
      </c>
      <c r="O176" s="55"/>
      <c r="P176" s="152">
        <f t="shared" si="21"/>
        <v>0</v>
      </c>
      <c r="Q176" s="152">
        <v>4.2100000000000002E-3</v>
      </c>
      <c r="R176" s="152">
        <f t="shared" si="22"/>
        <v>3.3680000000000002E-2</v>
      </c>
      <c r="S176" s="152">
        <v>0</v>
      </c>
      <c r="T176" s="153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206</v>
      </c>
      <c r="AT176" s="154" t="s">
        <v>140</v>
      </c>
      <c r="AU176" s="154" t="s">
        <v>145</v>
      </c>
      <c r="AY176" s="14" t="s">
        <v>138</v>
      </c>
      <c r="BE176" s="155">
        <f t="shared" si="24"/>
        <v>0</v>
      </c>
      <c r="BF176" s="155">
        <f t="shared" si="25"/>
        <v>0</v>
      </c>
      <c r="BG176" s="155">
        <f t="shared" si="26"/>
        <v>0</v>
      </c>
      <c r="BH176" s="155">
        <f t="shared" si="27"/>
        <v>0</v>
      </c>
      <c r="BI176" s="155">
        <f t="shared" si="28"/>
        <v>0</v>
      </c>
      <c r="BJ176" s="14" t="s">
        <v>145</v>
      </c>
      <c r="BK176" s="155">
        <f t="shared" si="29"/>
        <v>0</v>
      </c>
      <c r="BL176" s="14" t="s">
        <v>206</v>
      </c>
      <c r="BM176" s="154" t="s">
        <v>1038</v>
      </c>
    </row>
    <row r="177" spans="1:65" s="2" customFormat="1" ht="24.2" customHeight="1">
      <c r="A177" s="29"/>
      <c r="B177" s="141"/>
      <c r="C177" s="142" t="s">
        <v>281</v>
      </c>
      <c r="D177" s="142" t="s">
        <v>140</v>
      </c>
      <c r="E177" s="143" t="s">
        <v>1039</v>
      </c>
      <c r="F177" s="144" t="s">
        <v>1040</v>
      </c>
      <c r="G177" s="145" t="s">
        <v>153</v>
      </c>
      <c r="H177" s="146">
        <v>2</v>
      </c>
      <c r="I177" s="147"/>
      <c r="J177" s="148">
        <f t="shared" si="20"/>
        <v>0</v>
      </c>
      <c r="K177" s="149"/>
      <c r="L177" s="30"/>
      <c r="M177" s="150" t="s">
        <v>1</v>
      </c>
      <c r="N177" s="151" t="s">
        <v>41</v>
      </c>
      <c r="O177" s="55"/>
      <c r="P177" s="152">
        <f t="shared" si="21"/>
        <v>0</v>
      </c>
      <c r="Q177" s="152">
        <v>7.8899999999999994E-3</v>
      </c>
      <c r="R177" s="152">
        <f t="shared" si="22"/>
        <v>1.5779999999999999E-2</v>
      </c>
      <c r="S177" s="152">
        <v>0</v>
      </c>
      <c r="T177" s="15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206</v>
      </c>
      <c r="AT177" s="154" t="s">
        <v>140</v>
      </c>
      <c r="AU177" s="154" t="s">
        <v>145</v>
      </c>
      <c r="AY177" s="14" t="s">
        <v>138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145</v>
      </c>
      <c r="BK177" s="155">
        <f t="shared" si="29"/>
        <v>0</v>
      </c>
      <c r="BL177" s="14" t="s">
        <v>206</v>
      </c>
      <c r="BM177" s="154" t="s">
        <v>1041</v>
      </c>
    </row>
    <row r="178" spans="1:65" s="2" customFormat="1" ht="24.2" customHeight="1">
      <c r="A178" s="29"/>
      <c r="B178" s="141"/>
      <c r="C178" s="142" t="s">
        <v>285</v>
      </c>
      <c r="D178" s="142" t="s">
        <v>140</v>
      </c>
      <c r="E178" s="143" t="s">
        <v>1042</v>
      </c>
      <c r="F178" s="144" t="s">
        <v>1043</v>
      </c>
      <c r="G178" s="145" t="s">
        <v>153</v>
      </c>
      <c r="H178" s="146">
        <v>0.5</v>
      </c>
      <c r="I178" s="147"/>
      <c r="J178" s="148">
        <f t="shared" si="20"/>
        <v>0</v>
      </c>
      <c r="K178" s="149"/>
      <c r="L178" s="30"/>
      <c r="M178" s="150" t="s">
        <v>1</v>
      </c>
      <c r="N178" s="151" t="s">
        <v>41</v>
      </c>
      <c r="O178" s="55"/>
      <c r="P178" s="152">
        <f t="shared" si="21"/>
        <v>0</v>
      </c>
      <c r="Q178" s="152">
        <v>6.3299999999999997E-3</v>
      </c>
      <c r="R178" s="152">
        <f t="shared" si="22"/>
        <v>3.1649999999999998E-3</v>
      </c>
      <c r="S178" s="152">
        <v>0</v>
      </c>
      <c r="T178" s="153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206</v>
      </c>
      <c r="AT178" s="154" t="s">
        <v>140</v>
      </c>
      <c r="AU178" s="154" t="s">
        <v>145</v>
      </c>
      <c r="AY178" s="14" t="s">
        <v>138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145</v>
      </c>
      <c r="BK178" s="155">
        <f t="shared" si="29"/>
        <v>0</v>
      </c>
      <c r="BL178" s="14" t="s">
        <v>206</v>
      </c>
      <c r="BM178" s="154" t="s">
        <v>1044</v>
      </c>
    </row>
    <row r="179" spans="1:65" s="2" customFormat="1" ht="24.2" customHeight="1">
      <c r="A179" s="29"/>
      <c r="B179" s="141"/>
      <c r="C179" s="142" t="s">
        <v>289</v>
      </c>
      <c r="D179" s="142" t="s">
        <v>140</v>
      </c>
      <c r="E179" s="143" t="s">
        <v>1045</v>
      </c>
      <c r="F179" s="144" t="s">
        <v>1046</v>
      </c>
      <c r="G179" s="145" t="s">
        <v>721</v>
      </c>
      <c r="H179" s="146">
        <v>1</v>
      </c>
      <c r="I179" s="147"/>
      <c r="J179" s="148">
        <f t="shared" si="20"/>
        <v>0</v>
      </c>
      <c r="K179" s="149"/>
      <c r="L179" s="30"/>
      <c r="M179" s="150" t="s">
        <v>1</v>
      </c>
      <c r="N179" s="151" t="s">
        <v>41</v>
      </c>
      <c r="O179" s="55"/>
      <c r="P179" s="152">
        <f t="shared" si="21"/>
        <v>0</v>
      </c>
      <c r="Q179" s="152">
        <v>5.11E-3</v>
      </c>
      <c r="R179" s="152">
        <f t="shared" si="22"/>
        <v>5.11E-3</v>
      </c>
      <c r="S179" s="152">
        <v>0</v>
      </c>
      <c r="T179" s="15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206</v>
      </c>
      <c r="AT179" s="154" t="s">
        <v>140</v>
      </c>
      <c r="AU179" s="154" t="s">
        <v>145</v>
      </c>
      <c r="AY179" s="14" t="s">
        <v>138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145</v>
      </c>
      <c r="BK179" s="155">
        <f t="shared" si="29"/>
        <v>0</v>
      </c>
      <c r="BL179" s="14" t="s">
        <v>206</v>
      </c>
      <c r="BM179" s="154" t="s">
        <v>1047</v>
      </c>
    </row>
    <row r="180" spans="1:65" s="2" customFormat="1" ht="24.2" customHeight="1">
      <c r="A180" s="29"/>
      <c r="B180" s="141"/>
      <c r="C180" s="142" t="s">
        <v>293</v>
      </c>
      <c r="D180" s="142" t="s">
        <v>140</v>
      </c>
      <c r="E180" s="143" t="s">
        <v>1048</v>
      </c>
      <c r="F180" s="144" t="s">
        <v>1049</v>
      </c>
      <c r="G180" s="145" t="s">
        <v>721</v>
      </c>
      <c r="H180" s="146">
        <v>1</v>
      </c>
      <c r="I180" s="147"/>
      <c r="J180" s="148">
        <f t="shared" si="20"/>
        <v>0</v>
      </c>
      <c r="K180" s="149"/>
      <c r="L180" s="30"/>
      <c r="M180" s="150" t="s">
        <v>1</v>
      </c>
      <c r="N180" s="151" t="s">
        <v>41</v>
      </c>
      <c r="O180" s="55"/>
      <c r="P180" s="152">
        <f t="shared" si="21"/>
        <v>0</v>
      </c>
      <c r="Q180" s="152">
        <v>1.6000000000000001E-4</v>
      </c>
      <c r="R180" s="152">
        <f t="shared" si="22"/>
        <v>1.6000000000000001E-4</v>
      </c>
      <c r="S180" s="152">
        <v>0</v>
      </c>
      <c r="T180" s="15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206</v>
      </c>
      <c r="AT180" s="154" t="s">
        <v>140</v>
      </c>
      <c r="AU180" s="154" t="s">
        <v>145</v>
      </c>
      <c r="AY180" s="14" t="s">
        <v>138</v>
      </c>
      <c r="BE180" s="155">
        <f t="shared" si="24"/>
        <v>0</v>
      </c>
      <c r="BF180" s="155">
        <f t="shared" si="25"/>
        <v>0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145</v>
      </c>
      <c r="BK180" s="155">
        <f t="shared" si="29"/>
        <v>0</v>
      </c>
      <c r="BL180" s="14" t="s">
        <v>206</v>
      </c>
      <c r="BM180" s="154" t="s">
        <v>1050</v>
      </c>
    </row>
    <row r="181" spans="1:65" s="2" customFormat="1" ht="14.45" customHeight="1">
      <c r="A181" s="29"/>
      <c r="B181" s="141"/>
      <c r="C181" s="142" t="s">
        <v>297</v>
      </c>
      <c r="D181" s="142" t="s">
        <v>140</v>
      </c>
      <c r="E181" s="143" t="s">
        <v>1051</v>
      </c>
      <c r="F181" s="144" t="s">
        <v>1052</v>
      </c>
      <c r="G181" s="145" t="s">
        <v>153</v>
      </c>
      <c r="H181" s="146">
        <v>1</v>
      </c>
      <c r="I181" s="147"/>
      <c r="J181" s="148">
        <f t="shared" si="20"/>
        <v>0</v>
      </c>
      <c r="K181" s="149"/>
      <c r="L181" s="30"/>
      <c r="M181" s="150" t="s">
        <v>1</v>
      </c>
      <c r="N181" s="151" t="s">
        <v>41</v>
      </c>
      <c r="O181" s="55"/>
      <c r="P181" s="152">
        <f t="shared" si="21"/>
        <v>0</v>
      </c>
      <c r="Q181" s="152">
        <v>5.0000000000000002E-5</v>
      </c>
      <c r="R181" s="152">
        <f t="shared" si="22"/>
        <v>5.0000000000000002E-5</v>
      </c>
      <c r="S181" s="152">
        <v>0</v>
      </c>
      <c r="T181" s="15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206</v>
      </c>
      <c r="AT181" s="154" t="s">
        <v>140</v>
      </c>
      <c r="AU181" s="154" t="s">
        <v>145</v>
      </c>
      <c r="AY181" s="14" t="s">
        <v>138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145</v>
      </c>
      <c r="BK181" s="155">
        <f t="shared" si="29"/>
        <v>0</v>
      </c>
      <c r="BL181" s="14" t="s">
        <v>206</v>
      </c>
      <c r="BM181" s="154" t="s">
        <v>1053</v>
      </c>
    </row>
    <row r="182" spans="1:65" s="2" customFormat="1" ht="14.45" customHeight="1">
      <c r="A182" s="29"/>
      <c r="B182" s="141"/>
      <c r="C182" s="156" t="s">
        <v>301</v>
      </c>
      <c r="D182" s="156" t="s">
        <v>189</v>
      </c>
      <c r="E182" s="157" t="s">
        <v>1054</v>
      </c>
      <c r="F182" s="158" t="s">
        <v>1055</v>
      </c>
      <c r="G182" s="159" t="s">
        <v>153</v>
      </c>
      <c r="H182" s="160">
        <v>1</v>
      </c>
      <c r="I182" s="161"/>
      <c r="J182" s="162">
        <f t="shared" si="20"/>
        <v>0</v>
      </c>
      <c r="K182" s="163"/>
      <c r="L182" s="164"/>
      <c r="M182" s="165" t="s">
        <v>1</v>
      </c>
      <c r="N182" s="166" t="s">
        <v>41</v>
      </c>
      <c r="O182" s="55"/>
      <c r="P182" s="152">
        <f t="shared" si="21"/>
        <v>0</v>
      </c>
      <c r="Q182" s="152">
        <v>4.6000000000000001E-4</v>
      </c>
      <c r="R182" s="152">
        <f t="shared" si="22"/>
        <v>4.6000000000000001E-4</v>
      </c>
      <c r="S182" s="152">
        <v>0</v>
      </c>
      <c r="T182" s="153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273</v>
      </c>
      <c r="AT182" s="154" t="s">
        <v>189</v>
      </c>
      <c r="AU182" s="154" t="s">
        <v>145</v>
      </c>
      <c r="AY182" s="14" t="s">
        <v>138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145</v>
      </c>
      <c r="BK182" s="155">
        <f t="shared" si="29"/>
        <v>0</v>
      </c>
      <c r="BL182" s="14" t="s">
        <v>206</v>
      </c>
      <c r="BM182" s="154" t="s">
        <v>1056</v>
      </c>
    </row>
    <row r="183" spans="1:65" s="2" customFormat="1" ht="24.2" customHeight="1">
      <c r="A183" s="29"/>
      <c r="B183" s="141"/>
      <c r="C183" s="156" t="s">
        <v>305</v>
      </c>
      <c r="D183" s="156" t="s">
        <v>189</v>
      </c>
      <c r="E183" s="157" t="s">
        <v>1057</v>
      </c>
      <c r="F183" s="158" t="s">
        <v>1058</v>
      </c>
      <c r="G183" s="159" t="s">
        <v>237</v>
      </c>
      <c r="H183" s="160">
        <v>1</v>
      </c>
      <c r="I183" s="161"/>
      <c r="J183" s="162">
        <f t="shared" si="20"/>
        <v>0</v>
      </c>
      <c r="K183" s="163"/>
      <c r="L183" s="164"/>
      <c r="M183" s="165" t="s">
        <v>1</v>
      </c>
      <c r="N183" s="166" t="s">
        <v>41</v>
      </c>
      <c r="O183" s="55"/>
      <c r="P183" s="152">
        <f t="shared" si="21"/>
        <v>0</v>
      </c>
      <c r="Q183" s="152">
        <v>4.0999999999999999E-4</v>
      </c>
      <c r="R183" s="152">
        <f t="shared" si="22"/>
        <v>4.0999999999999999E-4</v>
      </c>
      <c r="S183" s="152">
        <v>0</v>
      </c>
      <c r="T183" s="153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273</v>
      </c>
      <c r="AT183" s="154" t="s">
        <v>189</v>
      </c>
      <c r="AU183" s="154" t="s">
        <v>145</v>
      </c>
      <c r="AY183" s="14" t="s">
        <v>138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145</v>
      </c>
      <c r="BK183" s="155">
        <f t="shared" si="29"/>
        <v>0</v>
      </c>
      <c r="BL183" s="14" t="s">
        <v>206</v>
      </c>
      <c r="BM183" s="154" t="s">
        <v>1059</v>
      </c>
    </row>
    <row r="184" spans="1:65" s="2" customFormat="1" ht="14.45" customHeight="1">
      <c r="A184" s="29"/>
      <c r="B184" s="141"/>
      <c r="C184" s="142" t="s">
        <v>309</v>
      </c>
      <c r="D184" s="142" t="s">
        <v>140</v>
      </c>
      <c r="E184" s="143" t="s">
        <v>1060</v>
      </c>
      <c r="F184" s="144" t="s">
        <v>1061</v>
      </c>
      <c r="G184" s="145" t="s">
        <v>153</v>
      </c>
      <c r="H184" s="146">
        <v>1</v>
      </c>
      <c r="I184" s="147"/>
      <c r="J184" s="148">
        <f t="shared" si="20"/>
        <v>0</v>
      </c>
      <c r="K184" s="149"/>
      <c r="L184" s="30"/>
      <c r="M184" s="150" t="s">
        <v>1</v>
      </c>
      <c r="N184" s="151" t="s">
        <v>41</v>
      </c>
      <c r="O184" s="55"/>
      <c r="P184" s="152">
        <f t="shared" si="21"/>
        <v>0</v>
      </c>
      <c r="Q184" s="152">
        <v>5.0000000000000002E-5</v>
      </c>
      <c r="R184" s="152">
        <f t="shared" si="22"/>
        <v>5.0000000000000002E-5</v>
      </c>
      <c r="S184" s="152">
        <v>0</v>
      </c>
      <c r="T184" s="153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206</v>
      </c>
      <c r="AT184" s="154" t="s">
        <v>140</v>
      </c>
      <c r="AU184" s="154" t="s">
        <v>145</v>
      </c>
      <c r="AY184" s="14" t="s">
        <v>138</v>
      </c>
      <c r="BE184" s="155">
        <f t="shared" si="24"/>
        <v>0</v>
      </c>
      <c r="BF184" s="155">
        <f t="shared" si="25"/>
        <v>0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145</v>
      </c>
      <c r="BK184" s="155">
        <f t="shared" si="29"/>
        <v>0</v>
      </c>
      <c r="BL184" s="14" t="s">
        <v>206</v>
      </c>
      <c r="BM184" s="154" t="s">
        <v>1062</v>
      </c>
    </row>
    <row r="185" spans="1:65" s="2" customFormat="1" ht="24.2" customHeight="1">
      <c r="A185" s="29"/>
      <c r="B185" s="141"/>
      <c r="C185" s="156" t="s">
        <v>313</v>
      </c>
      <c r="D185" s="156" t="s">
        <v>189</v>
      </c>
      <c r="E185" s="157" t="s">
        <v>1063</v>
      </c>
      <c r="F185" s="158" t="s">
        <v>1064</v>
      </c>
      <c r="G185" s="159" t="s">
        <v>153</v>
      </c>
      <c r="H185" s="160">
        <v>1</v>
      </c>
      <c r="I185" s="161"/>
      <c r="J185" s="162">
        <f t="shared" si="20"/>
        <v>0</v>
      </c>
      <c r="K185" s="163"/>
      <c r="L185" s="164"/>
      <c r="M185" s="165" t="s">
        <v>1</v>
      </c>
      <c r="N185" s="166" t="s">
        <v>41</v>
      </c>
      <c r="O185" s="55"/>
      <c r="P185" s="152">
        <f t="shared" si="21"/>
        <v>0</v>
      </c>
      <c r="Q185" s="152">
        <v>5.1999999999999995E-4</v>
      </c>
      <c r="R185" s="152">
        <f t="shared" si="22"/>
        <v>5.1999999999999995E-4</v>
      </c>
      <c r="S185" s="152">
        <v>0</v>
      </c>
      <c r="T185" s="153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273</v>
      </c>
      <c r="AT185" s="154" t="s">
        <v>189</v>
      </c>
      <c r="AU185" s="154" t="s">
        <v>145</v>
      </c>
      <c r="AY185" s="14" t="s">
        <v>138</v>
      </c>
      <c r="BE185" s="155">
        <f t="shared" si="24"/>
        <v>0</v>
      </c>
      <c r="BF185" s="155">
        <f t="shared" si="25"/>
        <v>0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145</v>
      </c>
      <c r="BK185" s="155">
        <f t="shared" si="29"/>
        <v>0</v>
      </c>
      <c r="BL185" s="14" t="s">
        <v>206</v>
      </c>
      <c r="BM185" s="154" t="s">
        <v>1065</v>
      </c>
    </row>
    <row r="186" spans="1:65" s="2" customFormat="1" ht="24.2" customHeight="1">
      <c r="A186" s="29"/>
      <c r="B186" s="141"/>
      <c r="C186" s="156" t="s">
        <v>317</v>
      </c>
      <c r="D186" s="156" t="s">
        <v>189</v>
      </c>
      <c r="E186" s="157" t="s">
        <v>1066</v>
      </c>
      <c r="F186" s="158" t="s">
        <v>1067</v>
      </c>
      <c r="G186" s="159" t="s">
        <v>237</v>
      </c>
      <c r="H186" s="160">
        <v>1</v>
      </c>
      <c r="I186" s="161"/>
      <c r="J186" s="162">
        <f t="shared" si="20"/>
        <v>0</v>
      </c>
      <c r="K186" s="163"/>
      <c r="L186" s="164"/>
      <c r="M186" s="165" t="s">
        <v>1</v>
      </c>
      <c r="N186" s="166" t="s">
        <v>41</v>
      </c>
      <c r="O186" s="55"/>
      <c r="P186" s="152">
        <f t="shared" si="21"/>
        <v>0</v>
      </c>
      <c r="Q186" s="152">
        <v>5.1999999999999995E-4</v>
      </c>
      <c r="R186" s="152">
        <f t="shared" si="22"/>
        <v>5.1999999999999995E-4</v>
      </c>
      <c r="S186" s="152">
        <v>0</v>
      </c>
      <c r="T186" s="153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273</v>
      </c>
      <c r="AT186" s="154" t="s">
        <v>189</v>
      </c>
      <c r="AU186" s="154" t="s">
        <v>145</v>
      </c>
      <c r="AY186" s="14" t="s">
        <v>138</v>
      </c>
      <c r="BE186" s="155">
        <f t="shared" si="24"/>
        <v>0</v>
      </c>
      <c r="BF186" s="155">
        <f t="shared" si="25"/>
        <v>0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145</v>
      </c>
      <c r="BK186" s="155">
        <f t="shared" si="29"/>
        <v>0</v>
      </c>
      <c r="BL186" s="14" t="s">
        <v>206</v>
      </c>
      <c r="BM186" s="154" t="s">
        <v>1068</v>
      </c>
    </row>
    <row r="187" spans="1:65" s="2" customFormat="1" ht="24.2" customHeight="1">
      <c r="A187" s="29"/>
      <c r="B187" s="141"/>
      <c r="C187" s="142" t="s">
        <v>321</v>
      </c>
      <c r="D187" s="142" t="s">
        <v>140</v>
      </c>
      <c r="E187" s="143" t="s">
        <v>1069</v>
      </c>
      <c r="F187" s="144" t="s">
        <v>1070</v>
      </c>
      <c r="G187" s="145" t="s">
        <v>153</v>
      </c>
      <c r="H187" s="146">
        <v>24</v>
      </c>
      <c r="I187" s="147"/>
      <c r="J187" s="148">
        <f t="shared" si="20"/>
        <v>0</v>
      </c>
      <c r="K187" s="149"/>
      <c r="L187" s="30"/>
      <c r="M187" s="150" t="s">
        <v>1</v>
      </c>
      <c r="N187" s="151" t="s">
        <v>41</v>
      </c>
      <c r="O187" s="55"/>
      <c r="P187" s="152">
        <f t="shared" si="21"/>
        <v>0</v>
      </c>
      <c r="Q187" s="152">
        <v>0</v>
      </c>
      <c r="R187" s="152">
        <f t="shared" si="22"/>
        <v>0</v>
      </c>
      <c r="S187" s="152">
        <v>0</v>
      </c>
      <c r="T187" s="153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206</v>
      </c>
      <c r="AT187" s="154" t="s">
        <v>140</v>
      </c>
      <c r="AU187" s="154" t="s">
        <v>145</v>
      </c>
      <c r="AY187" s="14" t="s">
        <v>138</v>
      </c>
      <c r="BE187" s="155">
        <f t="shared" si="24"/>
        <v>0</v>
      </c>
      <c r="BF187" s="155">
        <f t="shared" si="25"/>
        <v>0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145</v>
      </c>
      <c r="BK187" s="155">
        <f t="shared" si="29"/>
        <v>0</v>
      </c>
      <c r="BL187" s="14" t="s">
        <v>206</v>
      </c>
      <c r="BM187" s="154" t="s">
        <v>1071</v>
      </c>
    </row>
    <row r="188" spans="1:65" s="2" customFormat="1" ht="14.45" customHeight="1">
      <c r="A188" s="29"/>
      <c r="B188" s="141"/>
      <c r="C188" s="142" t="s">
        <v>325</v>
      </c>
      <c r="D188" s="142" t="s">
        <v>140</v>
      </c>
      <c r="E188" s="143" t="s">
        <v>1072</v>
      </c>
      <c r="F188" s="144" t="s">
        <v>1073</v>
      </c>
      <c r="G188" s="145" t="s">
        <v>237</v>
      </c>
      <c r="H188" s="146">
        <v>1</v>
      </c>
      <c r="I188" s="147"/>
      <c r="J188" s="148">
        <f t="shared" si="20"/>
        <v>0</v>
      </c>
      <c r="K188" s="149"/>
      <c r="L188" s="30"/>
      <c r="M188" s="150" t="s">
        <v>1</v>
      </c>
      <c r="N188" s="151" t="s">
        <v>41</v>
      </c>
      <c r="O188" s="55"/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3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206</v>
      </c>
      <c r="AT188" s="154" t="s">
        <v>140</v>
      </c>
      <c r="AU188" s="154" t="s">
        <v>145</v>
      </c>
      <c r="AY188" s="14" t="s">
        <v>138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145</v>
      </c>
      <c r="BK188" s="155">
        <f t="shared" si="29"/>
        <v>0</v>
      </c>
      <c r="BL188" s="14" t="s">
        <v>206</v>
      </c>
      <c r="BM188" s="154" t="s">
        <v>1074</v>
      </c>
    </row>
    <row r="189" spans="1:65" s="2" customFormat="1" ht="24.2" customHeight="1">
      <c r="A189" s="29"/>
      <c r="B189" s="141"/>
      <c r="C189" s="156" t="s">
        <v>329</v>
      </c>
      <c r="D189" s="156" t="s">
        <v>189</v>
      </c>
      <c r="E189" s="157" t="s">
        <v>1075</v>
      </c>
      <c r="F189" s="158" t="s">
        <v>1076</v>
      </c>
      <c r="G189" s="159" t="s">
        <v>237</v>
      </c>
      <c r="H189" s="160">
        <v>1</v>
      </c>
      <c r="I189" s="161"/>
      <c r="J189" s="162">
        <f t="shared" si="20"/>
        <v>0</v>
      </c>
      <c r="K189" s="163"/>
      <c r="L189" s="164"/>
      <c r="M189" s="165" t="s">
        <v>1</v>
      </c>
      <c r="N189" s="166" t="s">
        <v>41</v>
      </c>
      <c r="O189" s="55"/>
      <c r="P189" s="152">
        <f t="shared" si="21"/>
        <v>0</v>
      </c>
      <c r="Q189" s="152">
        <v>1E-4</v>
      </c>
      <c r="R189" s="152">
        <f t="shared" si="22"/>
        <v>1E-4</v>
      </c>
      <c r="S189" s="152">
        <v>0</v>
      </c>
      <c r="T189" s="153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273</v>
      </c>
      <c r="AT189" s="154" t="s">
        <v>189</v>
      </c>
      <c r="AU189" s="154" t="s">
        <v>145</v>
      </c>
      <c r="AY189" s="14" t="s">
        <v>138</v>
      </c>
      <c r="BE189" s="155">
        <f t="shared" si="24"/>
        <v>0</v>
      </c>
      <c r="BF189" s="155">
        <f t="shared" si="25"/>
        <v>0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145</v>
      </c>
      <c r="BK189" s="155">
        <f t="shared" si="29"/>
        <v>0</v>
      </c>
      <c r="BL189" s="14" t="s">
        <v>206</v>
      </c>
      <c r="BM189" s="154" t="s">
        <v>1077</v>
      </c>
    </row>
    <row r="190" spans="1:65" s="2" customFormat="1" ht="24.2" customHeight="1">
      <c r="A190" s="29"/>
      <c r="B190" s="141"/>
      <c r="C190" s="142" t="s">
        <v>333</v>
      </c>
      <c r="D190" s="142" t="s">
        <v>140</v>
      </c>
      <c r="E190" s="143" t="s">
        <v>1078</v>
      </c>
      <c r="F190" s="144" t="s">
        <v>1079</v>
      </c>
      <c r="G190" s="145" t="s">
        <v>721</v>
      </c>
      <c r="H190" s="146">
        <v>1</v>
      </c>
      <c r="I190" s="147"/>
      <c r="J190" s="148">
        <f t="shared" si="20"/>
        <v>0</v>
      </c>
      <c r="K190" s="149"/>
      <c r="L190" s="30"/>
      <c r="M190" s="150" t="s">
        <v>1</v>
      </c>
      <c r="N190" s="151" t="s">
        <v>41</v>
      </c>
      <c r="O190" s="55"/>
      <c r="P190" s="152">
        <f t="shared" si="21"/>
        <v>0</v>
      </c>
      <c r="Q190" s="152">
        <v>1.9640000000000001E-2</v>
      </c>
      <c r="R190" s="152">
        <f t="shared" si="22"/>
        <v>1.9640000000000001E-2</v>
      </c>
      <c r="S190" s="152">
        <v>0</v>
      </c>
      <c r="T190" s="153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206</v>
      </c>
      <c r="AT190" s="154" t="s">
        <v>140</v>
      </c>
      <c r="AU190" s="154" t="s">
        <v>145</v>
      </c>
      <c r="AY190" s="14" t="s">
        <v>138</v>
      </c>
      <c r="BE190" s="155">
        <f t="shared" si="24"/>
        <v>0</v>
      </c>
      <c r="BF190" s="155">
        <f t="shared" si="25"/>
        <v>0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145</v>
      </c>
      <c r="BK190" s="155">
        <f t="shared" si="29"/>
        <v>0</v>
      </c>
      <c r="BL190" s="14" t="s">
        <v>206</v>
      </c>
      <c r="BM190" s="154" t="s">
        <v>1080</v>
      </c>
    </row>
    <row r="191" spans="1:65" s="2" customFormat="1" ht="14.45" customHeight="1">
      <c r="A191" s="29"/>
      <c r="B191" s="141"/>
      <c r="C191" s="156" t="s">
        <v>337</v>
      </c>
      <c r="D191" s="156" t="s">
        <v>189</v>
      </c>
      <c r="E191" s="157" t="s">
        <v>1081</v>
      </c>
      <c r="F191" s="158" t="s">
        <v>1082</v>
      </c>
      <c r="G191" s="159" t="s">
        <v>237</v>
      </c>
      <c r="H191" s="160">
        <v>1</v>
      </c>
      <c r="I191" s="161"/>
      <c r="J191" s="162">
        <f t="shared" si="20"/>
        <v>0</v>
      </c>
      <c r="K191" s="163"/>
      <c r="L191" s="164"/>
      <c r="M191" s="165" t="s">
        <v>1</v>
      </c>
      <c r="N191" s="166" t="s">
        <v>41</v>
      </c>
      <c r="O191" s="55"/>
      <c r="P191" s="152">
        <f t="shared" si="21"/>
        <v>0</v>
      </c>
      <c r="Q191" s="152">
        <v>1.6E-2</v>
      </c>
      <c r="R191" s="152">
        <f t="shared" si="22"/>
        <v>1.6E-2</v>
      </c>
      <c r="S191" s="152">
        <v>0</v>
      </c>
      <c r="T191" s="153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273</v>
      </c>
      <c r="AT191" s="154" t="s">
        <v>189</v>
      </c>
      <c r="AU191" s="154" t="s">
        <v>145</v>
      </c>
      <c r="AY191" s="14" t="s">
        <v>138</v>
      </c>
      <c r="BE191" s="155">
        <f t="shared" si="24"/>
        <v>0</v>
      </c>
      <c r="BF191" s="155">
        <f t="shared" si="25"/>
        <v>0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4" t="s">
        <v>145</v>
      </c>
      <c r="BK191" s="155">
        <f t="shared" si="29"/>
        <v>0</v>
      </c>
      <c r="BL191" s="14" t="s">
        <v>206</v>
      </c>
      <c r="BM191" s="154" t="s">
        <v>1083</v>
      </c>
    </row>
    <row r="192" spans="1:65" s="2" customFormat="1" ht="24.2" customHeight="1">
      <c r="A192" s="29"/>
      <c r="B192" s="141"/>
      <c r="C192" s="142" t="s">
        <v>341</v>
      </c>
      <c r="D192" s="142" t="s">
        <v>140</v>
      </c>
      <c r="E192" s="143" t="s">
        <v>1084</v>
      </c>
      <c r="F192" s="144" t="s">
        <v>1085</v>
      </c>
      <c r="G192" s="145" t="s">
        <v>237</v>
      </c>
      <c r="H192" s="146">
        <v>1</v>
      </c>
      <c r="I192" s="147"/>
      <c r="J192" s="148">
        <f t="shared" si="20"/>
        <v>0</v>
      </c>
      <c r="K192" s="149"/>
      <c r="L192" s="30"/>
      <c r="M192" s="150" t="s">
        <v>1</v>
      </c>
      <c r="N192" s="151" t="s">
        <v>41</v>
      </c>
      <c r="O192" s="55"/>
      <c r="P192" s="152">
        <f t="shared" si="21"/>
        <v>0</v>
      </c>
      <c r="Q192" s="152">
        <v>3.0000000000000001E-5</v>
      </c>
      <c r="R192" s="152">
        <f t="shared" si="22"/>
        <v>3.0000000000000001E-5</v>
      </c>
      <c r="S192" s="152">
        <v>0</v>
      </c>
      <c r="T192" s="153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206</v>
      </c>
      <c r="AT192" s="154" t="s">
        <v>140</v>
      </c>
      <c r="AU192" s="154" t="s">
        <v>145</v>
      </c>
      <c r="AY192" s="14" t="s">
        <v>138</v>
      </c>
      <c r="BE192" s="155">
        <f t="shared" si="24"/>
        <v>0</v>
      </c>
      <c r="BF192" s="155">
        <f t="shared" si="25"/>
        <v>0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4" t="s">
        <v>145</v>
      </c>
      <c r="BK192" s="155">
        <f t="shared" si="29"/>
        <v>0</v>
      </c>
      <c r="BL192" s="14" t="s">
        <v>206</v>
      </c>
      <c r="BM192" s="154" t="s">
        <v>1086</v>
      </c>
    </row>
    <row r="193" spans="1:65" s="2" customFormat="1" ht="24.2" customHeight="1">
      <c r="A193" s="29"/>
      <c r="B193" s="141"/>
      <c r="C193" s="156" t="s">
        <v>345</v>
      </c>
      <c r="D193" s="156" t="s">
        <v>189</v>
      </c>
      <c r="E193" s="157" t="s">
        <v>1087</v>
      </c>
      <c r="F193" s="158" t="s">
        <v>1088</v>
      </c>
      <c r="G193" s="159" t="s">
        <v>237</v>
      </c>
      <c r="H193" s="160">
        <v>1</v>
      </c>
      <c r="I193" s="161"/>
      <c r="J193" s="162">
        <f t="shared" si="20"/>
        <v>0</v>
      </c>
      <c r="K193" s="163"/>
      <c r="L193" s="164"/>
      <c r="M193" s="165" t="s">
        <v>1</v>
      </c>
      <c r="N193" s="166" t="s">
        <v>41</v>
      </c>
      <c r="O193" s="55"/>
      <c r="P193" s="152">
        <f t="shared" si="21"/>
        <v>0</v>
      </c>
      <c r="Q193" s="152">
        <v>2.4000000000000001E-4</v>
      </c>
      <c r="R193" s="152">
        <f t="shared" si="22"/>
        <v>2.4000000000000001E-4</v>
      </c>
      <c r="S193" s="152">
        <v>0</v>
      </c>
      <c r="T193" s="153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273</v>
      </c>
      <c r="AT193" s="154" t="s">
        <v>189</v>
      </c>
      <c r="AU193" s="154" t="s">
        <v>145</v>
      </c>
      <c r="AY193" s="14" t="s">
        <v>138</v>
      </c>
      <c r="BE193" s="155">
        <f t="shared" si="24"/>
        <v>0</v>
      </c>
      <c r="BF193" s="155">
        <f t="shared" si="25"/>
        <v>0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4" t="s">
        <v>145</v>
      </c>
      <c r="BK193" s="155">
        <f t="shared" si="29"/>
        <v>0</v>
      </c>
      <c r="BL193" s="14" t="s">
        <v>206</v>
      </c>
      <c r="BM193" s="154" t="s">
        <v>1089</v>
      </c>
    </row>
    <row r="194" spans="1:65" s="2" customFormat="1" ht="24.2" customHeight="1">
      <c r="A194" s="29"/>
      <c r="B194" s="141"/>
      <c r="C194" s="142" t="s">
        <v>350</v>
      </c>
      <c r="D194" s="142" t="s">
        <v>140</v>
      </c>
      <c r="E194" s="143" t="s">
        <v>1090</v>
      </c>
      <c r="F194" s="144" t="s">
        <v>1091</v>
      </c>
      <c r="G194" s="145" t="s">
        <v>237</v>
      </c>
      <c r="H194" s="146">
        <v>1</v>
      </c>
      <c r="I194" s="147"/>
      <c r="J194" s="148">
        <f t="shared" si="20"/>
        <v>0</v>
      </c>
      <c r="K194" s="149"/>
      <c r="L194" s="30"/>
      <c r="M194" s="150" t="s">
        <v>1</v>
      </c>
      <c r="N194" s="151" t="s">
        <v>41</v>
      </c>
      <c r="O194" s="55"/>
      <c r="P194" s="152">
        <f t="shared" si="21"/>
        <v>0</v>
      </c>
      <c r="Q194" s="152">
        <v>2.7999999999999998E-4</v>
      </c>
      <c r="R194" s="152">
        <f t="shared" si="22"/>
        <v>2.7999999999999998E-4</v>
      </c>
      <c r="S194" s="152">
        <v>4.1000000000000003E-3</v>
      </c>
      <c r="T194" s="153">
        <f t="shared" si="23"/>
        <v>4.1000000000000003E-3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206</v>
      </c>
      <c r="AT194" s="154" t="s">
        <v>140</v>
      </c>
      <c r="AU194" s="154" t="s">
        <v>145</v>
      </c>
      <c r="AY194" s="14" t="s">
        <v>138</v>
      </c>
      <c r="BE194" s="155">
        <f t="shared" si="24"/>
        <v>0</v>
      </c>
      <c r="BF194" s="155">
        <f t="shared" si="25"/>
        <v>0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4" t="s">
        <v>145</v>
      </c>
      <c r="BK194" s="155">
        <f t="shared" si="29"/>
        <v>0</v>
      </c>
      <c r="BL194" s="14" t="s">
        <v>206</v>
      </c>
      <c r="BM194" s="154" t="s">
        <v>1092</v>
      </c>
    </row>
    <row r="195" spans="1:65" s="2" customFormat="1" ht="24.2" customHeight="1">
      <c r="A195" s="29"/>
      <c r="B195" s="141"/>
      <c r="C195" s="142" t="s">
        <v>354</v>
      </c>
      <c r="D195" s="142" t="s">
        <v>140</v>
      </c>
      <c r="E195" s="143" t="s">
        <v>1093</v>
      </c>
      <c r="F195" s="144" t="s">
        <v>1094</v>
      </c>
      <c r="G195" s="145" t="s">
        <v>482</v>
      </c>
      <c r="H195" s="167"/>
      <c r="I195" s="147"/>
      <c r="J195" s="148">
        <f t="shared" si="20"/>
        <v>0</v>
      </c>
      <c r="K195" s="149"/>
      <c r="L195" s="30"/>
      <c r="M195" s="150" t="s">
        <v>1</v>
      </c>
      <c r="N195" s="151" t="s">
        <v>41</v>
      </c>
      <c r="O195" s="55"/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53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206</v>
      </c>
      <c r="AT195" s="154" t="s">
        <v>140</v>
      </c>
      <c r="AU195" s="154" t="s">
        <v>145</v>
      </c>
      <c r="AY195" s="14" t="s">
        <v>138</v>
      </c>
      <c r="BE195" s="155">
        <f t="shared" si="24"/>
        <v>0</v>
      </c>
      <c r="BF195" s="155">
        <f t="shared" si="25"/>
        <v>0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4" t="s">
        <v>145</v>
      </c>
      <c r="BK195" s="155">
        <f t="shared" si="29"/>
        <v>0</v>
      </c>
      <c r="BL195" s="14" t="s">
        <v>206</v>
      </c>
      <c r="BM195" s="154" t="s">
        <v>1095</v>
      </c>
    </row>
    <row r="196" spans="1:65" s="12" customFormat="1" ht="22.9" customHeight="1">
      <c r="B196" s="128"/>
      <c r="D196" s="129" t="s">
        <v>74</v>
      </c>
      <c r="E196" s="139" t="s">
        <v>786</v>
      </c>
      <c r="F196" s="139" t="s">
        <v>787</v>
      </c>
      <c r="I196" s="131"/>
      <c r="J196" s="140">
        <f>BK196</f>
        <v>0</v>
      </c>
      <c r="L196" s="128"/>
      <c r="M196" s="133"/>
      <c r="N196" s="134"/>
      <c r="O196" s="134"/>
      <c r="P196" s="135">
        <f>SUM(P197:P198)</f>
        <v>0</v>
      </c>
      <c r="Q196" s="134"/>
      <c r="R196" s="135">
        <f>SUM(R197:R198)</f>
        <v>4.7099999999999998E-3</v>
      </c>
      <c r="S196" s="134"/>
      <c r="T196" s="136">
        <f>SUM(T197:T198)</f>
        <v>0</v>
      </c>
      <c r="AR196" s="129" t="s">
        <v>145</v>
      </c>
      <c r="AT196" s="137" t="s">
        <v>74</v>
      </c>
      <c r="AU196" s="137" t="s">
        <v>83</v>
      </c>
      <c r="AY196" s="129" t="s">
        <v>138</v>
      </c>
      <c r="BK196" s="138">
        <f>SUM(BK197:BK198)</f>
        <v>0</v>
      </c>
    </row>
    <row r="197" spans="1:65" s="2" customFormat="1" ht="14.45" customHeight="1">
      <c r="A197" s="29"/>
      <c r="B197" s="141"/>
      <c r="C197" s="142" t="s">
        <v>358</v>
      </c>
      <c r="D197" s="142" t="s">
        <v>140</v>
      </c>
      <c r="E197" s="143" t="s">
        <v>1096</v>
      </c>
      <c r="F197" s="144" t="s">
        <v>1097</v>
      </c>
      <c r="G197" s="145" t="s">
        <v>721</v>
      </c>
      <c r="H197" s="146">
        <v>1</v>
      </c>
      <c r="I197" s="147"/>
      <c r="J197" s="148">
        <f>ROUND(I197*H197,2)</f>
        <v>0</v>
      </c>
      <c r="K197" s="149"/>
      <c r="L197" s="30"/>
      <c r="M197" s="150" t="s">
        <v>1</v>
      </c>
      <c r="N197" s="151" t="s">
        <v>41</v>
      </c>
      <c r="O197" s="55"/>
      <c r="P197" s="152">
        <f>O197*H197</f>
        <v>0</v>
      </c>
      <c r="Q197" s="152">
        <v>4.7099999999999998E-3</v>
      </c>
      <c r="R197" s="152">
        <f>Q197*H197</f>
        <v>4.7099999999999998E-3</v>
      </c>
      <c r="S197" s="152">
        <v>0</v>
      </c>
      <c r="T197" s="153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206</v>
      </c>
      <c r="AT197" s="154" t="s">
        <v>140</v>
      </c>
      <c r="AU197" s="154" t="s">
        <v>145</v>
      </c>
      <c r="AY197" s="14" t="s">
        <v>138</v>
      </c>
      <c r="BE197" s="155">
        <f>IF(N197="základná",J197,0)</f>
        <v>0</v>
      </c>
      <c r="BF197" s="155">
        <f>IF(N197="znížená",J197,0)</f>
        <v>0</v>
      </c>
      <c r="BG197" s="155">
        <f>IF(N197="zákl. prenesená",J197,0)</f>
        <v>0</v>
      </c>
      <c r="BH197" s="155">
        <f>IF(N197="zníž. prenesená",J197,0)</f>
        <v>0</v>
      </c>
      <c r="BI197" s="155">
        <f>IF(N197="nulová",J197,0)</f>
        <v>0</v>
      </c>
      <c r="BJ197" s="14" t="s">
        <v>145</v>
      </c>
      <c r="BK197" s="155">
        <f>ROUND(I197*H197,2)</f>
        <v>0</v>
      </c>
      <c r="BL197" s="14" t="s">
        <v>206</v>
      </c>
      <c r="BM197" s="154" t="s">
        <v>1098</v>
      </c>
    </row>
    <row r="198" spans="1:65" s="2" customFormat="1" ht="24.2" customHeight="1">
      <c r="A198" s="29"/>
      <c r="B198" s="141"/>
      <c r="C198" s="142" t="s">
        <v>362</v>
      </c>
      <c r="D198" s="142" t="s">
        <v>140</v>
      </c>
      <c r="E198" s="143" t="s">
        <v>803</v>
      </c>
      <c r="F198" s="144" t="s">
        <v>804</v>
      </c>
      <c r="G198" s="145" t="s">
        <v>482</v>
      </c>
      <c r="H198" s="167"/>
      <c r="I198" s="147"/>
      <c r="J198" s="148">
        <f>ROUND(I198*H198,2)</f>
        <v>0</v>
      </c>
      <c r="K198" s="149"/>
      <c r="L198" s="30"/>
      <c r="M198" s="150" t="s">
        <v>1</v>
      </c>
      <c r="N198" s="151" t="s">
        <v>41</v>
      </c>
      <c r="O198" s="55"/>
      <c r="P198" s="152">
        <f>O198*H198</f>
        <v>0</v>
      </c>
      <c r="Q198" s="152">
        <v>0</v>
      </c>
      <c r="R198" s="152">
        <f>Q198*H198</f>
        <v>0</v>
      </c>
      <c r="S198" s="152">
        <v>0</v>
      </c>
      <c r="T198" s="153">
        <f>S198*H198</f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206</v>
      </c>
      <c r="AT198" s="154" t="s">
        <v>140</v>
      </c>
      <c r="AU198" s="154" t="s">
        <v>145</v>
      </c>
      <c r="AY198" s="14" t="s">
        <v>138</v>
      </c>
      <c r="BE198" s="155">
        <f>IF(N198="základná",J198,0)</f>
        <v>0</v>
      </c>
      <c r="BF198" s="155">
        <f>IF(N198="znížená",J198,0)</f>
        <v>0</v>
      </c>
      <c r="BG198" s="155">
        <f>IF(N198="zákl. prenesená",J198,0)</f>
        <v>0</v>
      </c>
      <c r="BH198" s="155">
        <f>IF(N198="zníž. prenesená",J198,0)</f>
        <v>0</v>
      </c>
      <c r="BI198" s="155">
        <f>IF(N198="nulová",J198,0)</f>
        <v>0</v>
      </c>
      <c r="BJ198" s="14" t="s">
        <v>145</v>
      </c>
      <c r="BK198" s="155">
        <f>ROUND(I198*H198,2)</f>
        <v>0</v>
      </c>
      <c r="BL198" s="14" t="s">
        <v>206</v>
      </c>
      <c r="BM198" s="154" t="s">
        <v>1099</v>
      </c>
    </row>
    <row r="199" spans="1:65" s="12" customFormat="1" ht="22.9" customHeight="1">
      <c r="B199" s="128"/>
      <c r="D199" s="129" t="s">
        <v>74</v>
      </c>
      <c r="E199" s="139" t="s">
        <v>735</v>
      </c>
      <c r="F199" s="139" t="s">
        <v>1100</v>
      </c>
      <c r="I199" s="131"/>
      <c r="J199" s="140">
        <f>BK199</f>
        <v>0</v>
      </c>
      <c r="L199" s="128"/>
      <c r="M199" s="133"/>
      <c r="N199" s="134"/>
      <c r="O199" s="134"/>
      <c r="P199" s="135">
        <f>P200</f>
        <v>0</v>
      </c>
      <c r="Q199" s="134"/>
      <c r="R199" s="135">
        <f>R200</f>
        <v>0</v>
      </c>
      <c r="S199" s="134"/>
      <c r="T199" s="136">
        <f>T200</f>
        <v>0</v>
      </c>
      <c r="AR199" s="129" t="s">
        <v>145</v>
      </c>
      <c r="AT199" s="137" t="s">
        <v>74</v>
      </c>
      <c r="AU199" s="137" t="s">
        <v>83</v>
      </c>
      <c r="AY199" s="129" t="s">
        <v>138</v>
      </c>
      <c r="BK199" s="138">
        <f>BK200</f>
        <v>0</v>
      </c>
    </row>
    <row r="200" spans="1:65" s="2" customFormat="1" ht="14.45" customHeight="1">
      <c r="A200" s="29"/>
      <c r="B200" s="141"/>
      <c r="C200" s="142" t="s">
        <v>366</v>
      </c>
      <c r="D200" s="142" t="s">
        <v>140</v>
      </c>
      <c r="E200" s="143" t="s">
        <v>737</v>
      </c>
      <c r="F200" s="144" t="s">
        <v>738</v>
      </c>
      <c r="G200" s="145" t="s">
        <v>739</v>
      </c>
      <c r="H200" s="146">
        <v>1</v>
      </c>
      <c r="I200" s="147"/>
      <c r="J200" s="148">
        <f>ROUND(I200*H200,2)</f>
        <v>0</v>
      </c>
      <c r="K200" s="149"/>
      <c r="L200" s="30"/>
      <c r="M200" s="150" t="s">
        <v>1</v>
      </c>
      <c r="N200" s="151" t="s">
        <v>41</v>
      </c>
      <c r="O200" s="55"/>
      <c r="P200" s="152">
        <f>O200*H200</f>
        <v>0</v>
      </c>
      <c r="Q200" s="152">
        <v>0</v>
      </c>
      <c r="R200" s="152">
        <f>Q200*H200</f>
        <v>0</v>
      </c>
      <c r="S200" s="152">
        <v>0</v>
      </c>
      <c r="T200" s="153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206</v>
      </c>
      <c r="AT200" s="154" t="s">
        <v>140</v>
      </c>
      <c r="AU200" s="154" t="s">
        <v>145</v>
      </c>
      <c r="AY200" s="14" t="s">
        <v>138</v>
      </c>
      <c r="BE200" s="155">
        <f>IF(N200="základná",J200,0)</f>
        <v>0</v>
      </c>
      <c r="BF200" s="155">
        <f>IF(N200="znížená",J200,0)</f>
        <v>0</v>
      </c>
      <c r="BG200" s="155">
        <f>IF(N200="zákl. prenesená",J200,0)</f>
        <v>0</v>
      </c>
      <c r="BH200" s="155">
        <f>IF(N200="zníž. prenesená",J200,0)</f>
        <v>0</v>
      </c>
      <c r="BI200" s="155">
        <f>IF(N200="nulová",J200,0)</f>
        <v>0</v>
      </c>
      <c r="BJ200" s="14" t="s">
        <v>145</v>
      </c>
      <c r="BK200" s="155">
        <f>ROUND(I200*H200,2)</f>
        <v>0</v>
      </c>
      <c r="BL200" s="14" t="s">
        <v>206</v>
      </c>
      <c r="BM200" s="154" t="s">
        <v>1101</v>
      </c>
    </row>
    <row r="201" spans="1:65" s="12" customFormat="1" ht="22.9" customHeight="1">
      <c r="B201" s="128"/>
      <c r="D201" s="129" t="s">
        <v>74</v>
      </c>
      <c r="E201" s="139" t="s">
        <v>520</v>
      </c>
      <c r="F201" s="139" t="s">
        <v>521</v>
      </c>
      <c r="I201" s="131"/>
      <c r="J201" s="140">
        <f>BK201</f>
        <v>0</v>
      </c>
      <c r="L201" s="128"/>
      <c r="M201" s="133"/>
      <c r="N201" s="134"/>
      <c r="O201" s="134"/>
      <c r="P201" s="135">
        <f>SUM(P202:P203)</f>
        <v>0</v>
      </c>
      <c r="Q201" s="134"/>
      <c r="R201" s="135">
        <f>SUM(R202:R203)</f>
        <v>0.101184</v>
      </c>
      <c r="S201" s="134"/>
      <c r="T201" s="136">
        <f>SUM(T202:T203)</f>
        <v>0</v>
      </c>
      <c r="AR201" s="129" t="s">
        <v>145</v>
      </c>
      <c r="AT201" s="137" t="s">
        <v>74</v>
      </c>
      <c r="AU201" s="137" t="s">
        <v>83</v>
      </c>
      <c r="AY201" s="129" t="s">
        <v>138</v>
      </c>
      <c r="BK201" s="138">
        <f>SUM(BK202:BK203)</f>
        <v>0</v>
      </c>
    </row>
    <row r="202" spans="1:65" s="2" customFormat="1" ht="14.45" customHeight="1">
      <c r="A202" s="29"/>
      <c r="B202" s="141"/>
      <c r="C202" s="142" t="s">
        <v>370</v>
      </c>
      <c r="D202" s="142" t="s">
        <v>140</v>
      </c>
      <c r="E202" s="143" t="s">
        <v>1102</v>
      </c>
      <c r="F202" s="144" t="s">
        <v>1103</v>
      </c>
      <c r="G202" s="145" t="s">
        <v>143</v>
      </c>
      <c r="H202" s="146">
        <v>4.08</v>
      </c>
      <c r="I202" s="147"/>
      <c r="J202" s="148">
        <f>ROUND(I202*H202,2)</f>
        <v>0</v>
      </c>
      <c r="K202" s="149"/>
      <c r="L202" s="30"/>
      <c r="M202" s="150" t="s">
        <v>1</v>
      </c>
      <c r="N202" s="151" t="s">
        <v>41</v>
      </c>
      <c r="O202" s="55"/>
      <c r="P202" s="152">
        <f>O202*H202</f>
        <v>0</v>
      </c>
      <c r="Q202" s="152">
        <v>2.4799999999999999E-2</v>
      </c>
      <c r="R202" s="152">
        <f>Q202*H202</f>
        <v>0.101184</v>
      </c>
      <c r="S202" s="152">
        <v>0</v>
      </c>
      <c r="T202" s="153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206</v>
      </c>
      <c r="AT202" s="154" t="s">
        <v>140</v>
      </c>
      <c r="AU202" s="154" t="s">
        <v>145</v>
      </c>
      <c r="AY202" s="14" t="s">
        <v>138</v>
      </c>
      <c r="BE202" s="155">
        <f>IF(N202="základná",J202,0)</f>
        <v>0</v>
      </c>
      <c r="BF202" s="155">
        <f>IF(N202="znížená",J202,0)</f>
        <v>0</v>
      </c>
      <c r="BG202" s="155">
        <f>IF(N202="zákl. prenesená",J202,0)</f>
        <v>0</v>
      </c>
      <c r="BH202" s="155">
        <f>IF(N202="zníž. prenesená",J202,0)</f>
        <v>0</v>
      </c>
      <c r="BI202" s="155">
        <f>IF(N202="nulová",J202,0)</f>
        <v>0</v>
      </c>
      <c r="BJ202" s="14" t="s">
        <v>145</v>
      </c>
      <c r="BK202" s="155">
        <f>ROUND(I202*H202,2)</f>
        <v>0</v>
      </c>
      <c r="BL202" s="14" t="s">
        <v>206</v>
      </c>
      <c r="BM202" s="154" t="s">
        <v>1104</v>
      </c>
    </row>
    <row r="203" spans="1:65" s="2" customFormat="1" ht="14.45" customHeight="1">
      <c r="A203" s="29"/>
      <c r="B203" s="141"/>
      <c r="C203" s="142" t="s">
        <v>374</v>
      </c>
      <c r="D203" s="142" t="s">
        <v>140</v>
      </c>
      <c r="E203" s="143" t="s">
        <v>1105</v>
      </c>
      <c r="F203" s="144" t="s">
        <v>532</v>
      </c>
      <c r="G203" s="145" t="s">
        <v>182</v>
      </c>
      <c r="H203" s="146">
        <v>0.10100000000000001</v>
      </c>
      <c r="I203" s="147"/>
      <c r="J203" s="148">
        <f>ROUND(I203*H203,2)</f>
        <v>0</v>
      </c>
      <c r="K203" s="149"/>
      <c r="L203" s="30"/>
      <c r="M203" s="150" t="s">
        <v>1</v>
      </c>
      <c r="N203" s="151" t="s">
        <v>41</v>
      </c>
      <c r="O203" s="55"/>
      <c r="P203" s="152">
        <f>O203*H203</f>
        <v>0</v>
      </c>
      <c r="Q203" s="152">
        <v>0</v>
      </c>
      <c r="R203" s="152">
        <f>Q203*H203</f>
        <v>0</v>
      </c>
      <c r="S203" s="152">
        <v>0</v>
      </c>
      <c r="T203" s="153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206</v>
      </c>
      <c r="AT203" s="154" t="s">
        <v>140</v>
      </c>
      <c r="AU203" s="154" t="s">
        <v>145</v>
      </c>
      <c r="AY203" s="14" t="s">
        <v>138</v>
      </c>
      <c r="BE203" s="155">
        <f>IF(N203="základná",J203,0)</f>
        <v>0</v>
      </c>
      <c r="BF203" s="155">
        <f>IF(N203="znížená",J203,0)</f>
        <v>0</v>
      </c>
      <c r="BG203" s="155">
        <f>IF(N203="zákl. prenesená",J203,0)</f>
        <v>0</v>
      </c>
      <c r="BH203" s="155">
        <f>IF(N203="zníž. prenesená",J203,0)</f>
        <v>0</v>
      </c>
      <c r="BI203" s="155">
        <f>IF(N203="nulová",J203,0)</f>
        <v>0</v>
      </c>
      <c r="BJ203" s="14" t="s">
        <v>145</v>
      </c>
      <c r="BK203" s="155">
        <f>ROUND(I203*H203,2)</f>
        <v>0</v>
      </c>
      <c r="BL203" s="14" t="s">
        <v>206</v>
      </c>
      <c r="BM203" s="154" t="s">
        <v>1106</v>
      </c>
    </row>
    <row r="204" spans="1:65" s="12" customFormat="1" ht="22.9" customHeight="1">
      <c r="B204" s="128"/>
      <c r="D204" s="129" t="s">
        <v>74</v>
      </c>
      <c r="E204" s="139" t="s">
        <v>618</v>
      </c>
      <c r="F204" s="139" t="s">
        <v>619</v>
      </c>
      <c r="I204" s="131"/>
      <c r="J204" s="140">
        <f>BK204</f>
        <v>0</v>
      </c>
      <c r="L204" s="128"/>
      <c r="M204" s="133"/>
      <c r="N204" s="134"/>
      <c r="O204" s="134"/>
      <c r="P204" s="135">
        <f>P205</f>
        <v>0</v>
      </c>
      <c r="Q204" s="134"/>
      <c r="R204" s="135">
        <f>R205</f>
        <v>7.2000000000000005E-4</v>
      </c>
      <c r="S204" s="134"/>
      <c r="T204" s="136">
        <f>T205</f>
        <v>0</v>
      </c>
      <c r="AR204" s="129" t="s">
        <v>145</v>
      </c>
      <c r="AT204" s="137" t="s">
        <v>74</v>
      </c>
      <c r="AU204" s="137" t="s">
        <v>83</v>
      </c>
      <c r="AY204" s="129" t="s">
        <v>138</v>
      </c>
      <c r="BK204" s="138">
        <f>BK205</f>
        <v>0</v>
      </c>
    </row>
    <row r="205" spans="1:65" s="2" customFormat="1" ht="37.9" customHeight="1">
      <c r="A205" s="29"/>
      <c r="B205" s="141"/>
      <c r="C205" s="142" t="s">
        <v>379</v>
      </c>
      <c r="D205" s="142" t="s">
        <v>140</v>
      </c>
      <c r="E205" s="143" t="s">
        <v>934</v>
      </c>
      <c r="F205" s="144" t="s">
        <v>1107</v>
      </c>
      <c r="G205" s="145" t="s">
        <v>153</v>
      </c>
      <c r="H205" s="146">
        <v>8</v>
      </c>
      <c r="I205" s="147"/>
      <c r="J205" s="148">
        <f>ROUND(I205*H205,2)</f>
        <v>0</v>
      </c>
      <c r="K205" s="149"/>
      <c r="L205" s="30"/>
      <c r="M205" s="150" t="s">
        <v>1</v>
      </c>
      <c r="N205" s="151" t="s">
        <v>41</v>
      </c>
      <c r="O205" s="55"/>
      <c r="P205" s="152">
        <f>O205*H205</f>
        <v>0</v>
      </c>
      <c r="Q205" s="152">
        <v>9.0000000000000006E-5</v>
      </c>
      <c r="R205" s="152">
        <f>Q205*H205</f>
        <v>7.2000000000000005E-4</v>
      </c>
      <c r="S205" s="152">
        <v>0</v>
      </c>
      <c r="T205" s="153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206</v>
      </c>
      <c r="AT205" s="154" t="s">
        <v>140</v>
      </c>
      <c r="AU205" s="154" t="s">
        <v>145</v>
      </c>
      <c r="AY205" s="14" t="s">
        <v>138</v>
      </c>
      <c r="BE205" s="155">
        <f>IF(N205="základná",J205,0)</f>
        <v>0</v>
      </c>
      <c r="BF205" s="155">
        <f>IF(N205="znížená",J205,0)</f>
        <v>0</v>
      </c>
      <c r="BG205" s="155">
        <f>IF(N205="zákl. prenesená",J205,0)</f>
        <v>0</v>
      </c>
      <c r="BH205" s="155">
        <f>IF(N205="zníž. prenesená",J205,0)</f>
        <v>0</v>
      </c>
      <c r="BI205" s="155">
        <f>IF(N205="nulová",J205,0)</f>
        <v>0</v>
      </c>
      <c r="BJ205" s="14" t="s">
        <v>145</v>
      </c>
      <c r="BK205" s="155">
        <f>ROUND(I205*H205,2)</f>
        <v>0</v>
      </c>
      <c r="BL205" s="14" t="s">
        <v>206</v>
      </c>
      <c r="BM205" s="154" t="s">
        <v>1108</v>
      </c>
    </row>
    <row r="206" spans="1:65" s="12" customFormat="1" ht="25.9" customHeight="1">
      <c r="B206" s="128"/>
      <c r="D206" s="129" t="s">
        <v>74</v>
      </c>
      <c r="E206" s="130" t="s">
        <v>189</v>
      </c>
      <c r="F206" s="130" t="s">
        <v>1109</v>
      </c>
      <c r="I206" s="131"/>
      <c r="J206" s="132">
        <f>BK206</f>
        <v>0</v>
      </c>
      <c r="L206" s="128"/>
      <c r="M206" s="133"/>
      <c r="N206" s="134"/>
      <c r="O206" s="134"/>
      <c r="P206" s="135">
        <f>P207</f>
        <v>0</v>
      </c>
      <c r="Q206" s="134"/>
      <c r="R206" s="135">
        <f>R207</f>
        <v>1.9707869999999995E-2</v>
      </c>
      <c r="S206" s="134"/>
      <c r="T206" s="136">
        <f>T207</f>
        <v>0</v>
      </c>
      <c r="AR206" s="129" t="s">
        <v>150</v>
      </c>
      <c r="AT206" s="137" t="s">
        <v>74</v>
      </c>
      <c r="AU206" s="137" t="s">
        <v>75</v>
      </c>
      <c r="AY206" s="129" t="s">
        <v>138</v>
      </c>
      <c r="BK206" s="138">
        <f>BK207</f>
        <v>0</v>
      </c>
    </row>
    <row r="207" spans="1:65" s="12" customFormat="1" ht="22.9" customHeight="1">
      <c r="B207" s="128"/>
      <c r="D207" s="129" t="s">
        <v>74</v>
      </c>
      <c r="E207" s="139" t="s">
        <v>1110</v>
      </c>
      <c r="F207" s="139" t="s">
        <v>1111</v>
      </c>
      <c r="I207" s="131"/>
      <c r="J207" s="140">
        <f>BK207</f>
        <v>0</v>
      </c>
      <c r="L207" s="128"/>
      <c r="M207" s="133"/>
      <c r="N207" s="134"/>
      <c r="O207" s="134"/>
      <c r="P207" s="135">
        <f>SUM(P208:P223)</f>
        <v>0</v>
      </c>
      <c r="Q207" s="134"/>
      <c r="R207" s="135">
        <f>SUM(R208:R223)</f>
        <v>1.9707869999999995E-2</v>
      </c>
      <c r="S207" s="134"/>
      <c r="T207" s="136">
        <f>SUM(T208:T223)</f>
        <v>0</v>
      </c>
      <c r="AR207" s="129" t="s">
        <v>150</v>
      </c>
      <c r="AT207" s="137" t="s">
        <v>74</v>
      </c>
      <c r="AU207" s="137" t="s">
        <v>83</v>
      </c>
      <c r="AY207" s="129" t="s">
        <v>138</v>
      </c>
      <c r="BK207" s="138">
        <f>SUM(BK208:BK223)</f>
        <v>0</v>
      </c>
    </row>
    <row r="208" spans="1:65" s="2" customFormat="1" ht="24.2" customHeight="1">
      <c r="A208" s="29"/>
      <c r="B208" s="141"/>
      <c r="C208" s="142" t="s">
        <v>383</v>
      </c>
      <c r="D208" s="142" t="s">
        <v>140</v>
      </c>
      <c r="E208" s="143" t="s">
        <v>1112</v>
      </c>
      <c r="F208" s="144" t="s">
        <v>1113</v>
      </c>
      <c r="G208" s="145" t="s">
        <v>153</v>
      </c>
      <c r="H208" s="146">
        <v>11.5</v>
      </c>
      <c r="I208" s="147"/>
      <c r="J208" s="148">
        <f t="shared" ref="J208:J223" si="30">ROUND(I208*H208,2)</f>
        <v>0</v>
      </c>
      <c r="K208" s="149"/>
      <c r="L208" s="30"/>
      <c r="M208" s="150" t="s">
        <v>1</v>
      </c>
      <c r="N208" s="151" t="s">
        <v>41</v>
      </c>
      <c r="O208" s="55"/>
      <c r="P208" s="152">
        <f t="shared" ref="P208:P223" si="31">O208*H208</f>
        <v>0</v>
      </c>
      <c r="Q208" s="152">
        <v>0</v>
      </c>
      <c r="R208" s="152">
        <f t="shared" ref="R208:R223" si="32">Q208*H208</f>
        <v>0</v>
      </c>
      <c r="S208" s="152">
        <v>0</v>
      </c>
      <c r="T208" s="153">
        <f t="shared" ref="T208:T223" si="33"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403</v>
      </c>
      <c r="AT208" s="154" t="s">
        <v>140</v>
      </c>
      <c r="AU208" s="154" t="s">
        <v>145</v>
      </c>
      <c r="AY208" s="14" t="s">
        <v>138</v>
      </c>
      <c r="BE208" s="155">
        <f t="shared" ref="BE208:BE223" si="34">IF(N208="základná",J208,0)</f>
        <v>0</v>
      </c>
      <c r="BF208" s="155">
        <f t="shared" ref="BF208:BF223" si="35">IF(N208="znížená",J208,0)</f>
        <v>0</v>
      </c>
      <c r="BG208" s="155">
        <f t="shared" ref="BG208:BG223" si="36">IF(N208="zákl. prenesená",J208,0)</f>
        <v>0</v>
      </c>
      <c r="BH208" s="155">
        <f t="shared" ref="BH208:BH223" si="37">IF(N208="zníž. prenesená",J208,0)</f>
        <v>0</v>
      </c>
      <c r="BI208" s="155">
        <f t="shared" ref="BI208:BI223" si="38">IF(N208="nulová",J208,0)</f>
        <v>0</v>
      </c>
      <c r="BJ208" s="14" t="s">
        <v>145</v>
      </c>
      <c r="BK208" s="155">
        <f t="shared" ref="BK208:BK223" si="39">ROUND(I208*H208,2)</f>
        <v>0</v>
      </c>
      <c r="BL208" s="14" t="s">
        <v>403</v>
      </c>
      <c r="BM208" s="154" t="s">
        <v>1114</v>
      </c>
    </row>
    <row r="209" spans="1:65" s="2" customFormat="1" ht="24.2" customHeight="1">
      <c r="A209" s="29"/>
      <c r="B209" s="141"/>
      <c r="C209" s="142" t="s">
        <v>387</v>
      </c>
      <c r="D209" s="142" t="s">
        <v>140</v>
      </c>
      <c r="E209" s="143" t="s">
        <v>1115</v>
      </c>
      <c r="F209" s="144" t="s">
        <v>1116</v>
      </c>
      <c r="G209" s="145" t="s">
        <v>237</v>
      </c>
      <c r="H209" s="146">
        <v>2</v>
      </c>
      <c r="I209" s="147"/>
      <c r="J209" s="148">
        <f t="shared" si="30"/>
        <v>0</v>
      </c>
      <c r="K209" s="149"/>
      <c r="L209" s="30"/>
      <c r="M209" s="150" t="s">
        <v>1</v>
      </c>
      <c r="N209" s="151" t="s">
        <v>41</v>
      </c>
      <c r="O209" s="55"/>
      <c r="P209" s="152">
        <f t="shared" si="31"/>
        <v>0</v>
      </c>
      <c r="Q209" s="152">
        <v>0</v>
      </c>
      <c r="R209" s="152">
        <f t="shared" si="32"/>
        <v>0</v>
      </c>
      <c r="S209" s="152">
        <v>0</v>
      </c>
      <c r="T209" s="153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403</v>
      </c>
      <c r="AT209" s="154" t="s">
        <v>140</v>
      </c>
      <c r="AU209" s="154" t="s">
        <v>145</v>
      </c>
      <c r="AY209" s="14" t="s">
        <v>138</v>
      </c>
      <c r="BE209" s="155">
        <f t="shared" si="34"/>
        <v>0</v>
      </c>
      <c r="BF209" s="155">
        <f t="shared" si="35"/>
        <v>0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4" t="s">
        <v>145</v>
      </c>
      <c r="BK209" s="155">
        <f t="shared" si="39"/>
        <v>0</v>
      </c>
      <c r="BL209" s="14" t="s">
        <v>403</v>
      </c>
      <c r="BM209" s="154" t="s">
        <v>1117</v>
      </c>
    </row>
    <row r="210" spans="1:65" s="2" customFormat="1" ht="24.2" customHeight="1">
      <c r="A210" s="29"/>
      <c r="B210" s="141"/>
      <c r="C210" s="156" t="s">
        <v>391</v>
      </c>
      <c r="D210" s="156" t="s">
        <v>189</v>
      </c>
      <c r="E210" s="157" t="s">
        <v>1118</v>
      </c>
      <c r="F210" s="158" t="s">
        <v>1119</v>
      </c>
      <c r="G210" s="159" t="s">
        <v>237</v>
      </c>
      <c r="H210" s="160">
        <v>2</v>
      </c>
      <c r="I210" s="161"/>
      <c r="J210" s="162">
        <f t="shared" si="30"/>
        <v>0</v>
      </c>
      <c r="K210" s="163"/>
      <c r="L210" s="164"/>
      <c r="M210" s="165" t="s">
        <v>1</v>
      </c>
      <c r="N210" s="166" t="s">
        <v>41</v>
      </c>
      <c r="O210" s="55"/>
      <c r="P210" s="152">
        <f t="shared" si="31"/>
        <v>0</v>
      </c>
      <c r="Q210" s="152">
        <v>2.0999999999999999E-3</v>
      </c>
      <c r="R210" s="152">
        <f t="shared" si="32"/>
        <v>4.1999999999999997E-3</v>
      </c>
      <c r="S210" s="152">
        <v>0</v>
      </c>
      <c r="T210" s="153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1120</v>
      </c>
      <c r="AT210" s="154" t="s">
        <v>189</v>
      </c>
      <c r="AU210" s="154" t="s">
        <v>145</v>
      </c>
      <c r="AY210" s="14" t="s">
        <v>138</v>
      </c>
      <c r="BE210" s="155">
        <f t="shared" si="34"/>
        <v>0</v>
      </c>
      <c r="BF210" s="155">
        <f t="shared" si="35"/>
        <v>0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4" t="s">
        <v>145</v>
      </c>
      <c r="BK210" s="155">
        <f t="shared" si="39"/>
        <v>0</v>
      </c>
      <c r="BL210" s="14" t="s">
        <v>1120</v>
      </c>
      <c r="BM210" s="154" t="s">
        <v>1121</v>
      </c>
    </row>
    <row r="211" spans="1:65" s="2" customFormat="1" ht="24.2" customHeight="1">
      <c r="A211" s="29"/>
      <c r="B211" s="141"/>
      <c r="C211" s="142" t="s">
        <v>395</v>
      </c>
      <c r="D211" s="142" t="s">
        <v>140</v>
      </c>
      <c r="E211" s="143" t="s">
        <v>1122</v>
      </c>
      <c r="F211" s="144" t="s">
        <v>1123</v>
      </c>
      <c r="G211" s="145" t="s">
        <v>237</v>
      </c>
      <c r="H211" s="146">
        <v>1</v>
      </c>
      <c r="I211" s="147"/>
      <c r="J211" s="148">
        <f t="shared" si="30"/>
        <v>0</v>
      </c>
      <c r="K211" s="149"/>
      <c r="L211" s="30"/>
      <c r="M211" s="150" t="s">
        <v>1</v>
      </c>
      <c r="N211" s="151" t="s">
        <v>41</v>
      </c>
      <c r="O211" s="55"/>
      <c r="P211" s="152">
        <f t="shared" si="31"/>
        <v>0</v>
      </c>
      <c r="Q211" s="152">
        <v>0</v>
      </c>
      <c r="R211" s="152">
        <f t="shared" si="32"/>
        <v>0</v>
      </c>
      <c r="S211" s="152">
        <v>0</v>
      </c>
      <c r="T211" s="153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403</v>
      </c>
      <c r="AT211" s="154" t="s">
        <v>140</v>
      </c>
      <c r="AU211" s="154" t="s">
        <v>145</v>
      </c>
      <c r="AY211" s="14" t="s">
        <v>138</v>
      </c>
      <c r="BE211" s="155">
        <f t="shared" si="34"/>
        <v>0</v>
      </c>
      <c r="BF211" s="155">
        <f t="shared" si="35"/>
        <v>0</v>
      </c>
      <c r="BG211" s="155">
        <f t="shared" si="36"/>
        <v>0</v>
      </c>
      <c r="BH211" s="155">
        <f t="shared" si="37"/>
        <v>0</v>
      </c>
      <c r="BI211" s="155">
        <f t="shared" si="38"/>
        <v>0</v>
      </c>
      <c r="BJ211" s="14" t="s">
        <v>145</v>
      </c>
      <c r="BK211" s="155">
        <f t="shared" si="39"/>
        <v>0</v>
      </c>
      <c r="BL211" s="14" t="s">
        <v>403</v>
      </c>
      <c r="BM211" s="154" t="s">
        <v>1124</v>
      </c>
    </row>
    <row r="212" spans="1:65" s="2" customFormat="1" ht="24.2" customHeight="1">
      <c r="A212" s="29"/>
      <c r="B212" s="141"/>
      <c r="C212" s="156" t="s">
        <v>399</v>
      </c>
      <c r="D212" s="156" t="s">
        <v>189</v>
      </c>
      <c r="E212" s="157" t="s">
        <v>1125</v>
      </c>
      <c r="F212" s="158" t="s">
        <v>1126</v>
      </c>
      <c r="G212" s="159" t="s">
        <v>237</v>
      </c>
      <c r="H212" s="160">
        <v>1</v>
      </c>
      <c r="I212" s="161"/>
      <c r="J212" s="162">
        <f t="shared" si="30"/>
        <v>0</v>
      </c>
      <c r="K212" s="163"/>
      <c r="L212" s="164"/>
      <c r="M212" s="165" t="s">
        <v>1</v>
      </c>
      <c r="N212" s="166" t="s">
        <v>41</v>
      </c>
      <c r="O212" s="55"/>
      <c r="P212" s="152">
        <f t="shared" si="31"/>
        <v>0</v>
      </c>
      <c r="Q212" s="152">
        <v>2.5000000000000001E-3</v>
      </c>
      <c r="R212" s="152">
        <f t="shared" si="32"/>
        <v>2.5000000000000001E-3</v>
      </c>
      <c r="S212" s="152">
        <v>0</v>
      </c>
      <c r="T212" s="153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1003</v>
      </c>
      <c r="AT212" s="154" t="s">
        <v>189</v>
      </c>
      <c r="AU212" s="154" t="s">
        <v>145</v>
      </c>
      <c r="AY212" s="14" t="s">
        <v>138</v>
      </c>
      <c r="BE212" s="155">
        <f t="shared" si="34"/>
        <v>0</v>
      </c>
      <c r="BF212" s="155">
        <f t="shared" si="35"/>
        <v>0</v>
      </c>
      <c r="BG212" s="155">
        <f t="shared" si="36"/>
        <v>0</v>
      </c>
      <c r="BH212" s="155">
        <f t="shared" si="37"/>
        <v>0</v>
      </c>
      <c r="BI212" s="155">
        <f t="shared" si="38"/>
        <v>0</v>
      </c>
      <c r="BJ212" s="14" t="s">
        <v>145</v>
      </c>
      <c r="BK212" s="155">
        <f t="shared" si="39"/>
        <v>0</v>
      </c>
      <c r="BL212" s="14" t="s">
        <v>403</v>
      </c>
      <c r="BM212" s="154" t="s">
        <v>1127</v>
      </c>
    </row>
    <row r="213" spans="1:65" s="2" customFormat="1" ht="14.45" customHeight="1">
      <c r="A213" s="29"/>
      <c r="B213" s="141"/>
      <c r="C213" s="142" t="s">
        <v>403</v>
      </c>
      <c r="D213" s="142" t="s">
        <v>140</v>
      </c>
      <c r="E213" s="143" t="s">
        <v>1128</v>
      </c>
      <c r="F213" s="144" t="s">
        <v>1129</v>
      </c>
      <c r="G213" s="145" t="s">
        <v>237</v>
      </c>
      <c r="H213" s="146">
        <v>1</v>
      </c>
      <c r="I213" s="147"/>
      <c r="J213" s="148">
        <f t="shared" si="30"/>
        <v>0</v>
      </c>
      <c r="K213" s="149"/>
      <c r="L213" s="30"/>
      <c r="M213" s="150" t="s">
        <v>1</v>
      </c>
      <c r="N213" s="151" t="s">
        <v>41</v>
      </c>
      <c r="O213" s="55"/>
      <c r="P213" s="152">
        <f t="shared" si="31"/>
        <v>0</v>
      </c>
      <c r="Q213" s="152">
        <v>0</v>
      </c>
      <c r="R213" s="152">
        <f t="shared" si="32"/>
        <v>0</v>
      </c>
      <c r="S213" s="152">
        <v>0</v>
      </c>
      <c r="T213" s="153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403</v>
      </c>
      <c r="AT213" s="154" t="s">
        <v>140</v>
      </c>
      <c r="AU213" s="154" t="s">
        <v>145</v>
      </c>
      <c r="AY213" s="14" t="s">
        <v>138</v>
      </c>
      <c r="BE213" s="155">
        <f t="shared" si="34"/>
        <v>0</v>
      </c>
      <c r="BF213" s="155">
        <f t="shared" si="35"/>
        <v>0</v>
      </c>
      <c r="BG213" s="155">
        <f t="shared" si="36"/>
        <v>0</v>
      </c>
      <c r="BH213" s="155">
        <f t="shared" si="37"/>
        <v>0</v>
      </c>
      <c r="BI213" s="155">
        <f t="shared" si="38"/>
        <v>0</v>
      </c>
      <c r="BJ213" s="14" t="s">
        <v>145</v>
      </c>
      <c r="BK213" s="155">
        <f t="shared" si="39"/>
        <v>0</v>
      </c>
      <c r="BL213" s="14" t="s">
        <v>403</v>
      </c>
      <c r="BM213" s="154" t="s">
        <v>1130</v>
      </c>
    </row>
    <row r="214" spans="1:65" s="2" customFormat="1" ht="14.45" customHeight="1">
      <c r="A214" s="29"/>
      <c r="B214" s="141"/>
      <c r="C214" s="156" t="s">
        <v>407</v>
      </c>
      <c r="D214" s="156" t="s">
        <v>189</v>
      </c>
      <c r="E214" s="157" t="s">
        <v>1131</v>
      </c>
      <c r="F214" s="158" t="s">
        <v>1132</v>
      </c>
      <c r="G214" s="159" t="s">
        <v>237</v>
      </c>
      <c r="H214" s="160">
        <v>1</v>
      </c>
      <c r="I214" s="161"/>
      <c r="J214" s="162">
        <f t="shared" si="30"/>
        <v>0</v>
      </c>
      <c r="K214" s="163"/>
      <c r="L214" s="164"/>
      <c r="M214" s="165" t="s">
        <v>1</v>
      </c>
      <c r="N214" s="166" t="s">
        <v>41</v>
      </c>
      <c r="O214" s="55"/>
      <c r="P214" s="152">
        <f t="shared" si="31"/>
        <v>0</v>
      </c>
      <c r="Q214" s="152">
        <v>7.4999999999999997E-3</v>
      </c>
      <c r="R214" s="152">
        <f t="shared" si="32"/>
        <v>7.4999999999999997E-3</v>
      </c>
      <c r="S214" s="152">
        <v>0</v>
      </c>
      <c r="T214" s="153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1120</v>
      </c>
      <c r="AT214" s="154" t="s">
        <v>189</v>
      </c>
      <c r="AU214" s="154" t="s">
        <v>145</v>
      </c>
      <c r="AY214" s="14" t="s">
        <v>138</v>
      </c>
      <c r="BE214" s="155">
        <f t="shared" si="34"/>
        <v>0</v>
      </c>
      <c r="BF214" s="155">
        <f t="shared" si="35"/>
        <v>0</v>
      </c>
      <c r="BG214" s="155">
        <f t="shared" si="36"/>
        <v>0</v>
      </c>
      <c r="BH214" s="155">
        <f t="shared" si="37"/>
        <v>0</v>
      </c>
      <c r="BI214" s="155">
        <f t="shared" si="38"/>
        <v>0</v>
      </c>
      <c r="BJ214" s="14" t="s">
        <v>145</v>
      </c>
      <c r="BK214" s="155">
        <f t="shared" si="39"/>
        <v>0</v>
      </c>
      <c r="BL214" s="14" t="s">
        <v>1120</v>
      </c>
      <c r="BM214" s="154" t="s">
        <v>1133</v>
      </c>
    </row>
    <row r="215" spans="1:65" s="2" customFormat="1" ht="14.45" customHeight="1">
      <c r="A215" s="29"/>
      <c r="B215" s="141"/>
      <c r="C215" s="142" t="s">
        <v>413</v>
      </c>
      <c r="D215" s="142" t="s">
        <v>140</v>
      </c>
      <c r="E215" s="143" t="s">
        <v>1134</v>
      </c>
      <c r="F215" s="144" t="s">
        <v>1135</v>
      </c>
      <c r="G215" s="145" t="s">
        <v>237</v>
      </c>
      <c r="H215" s="146">
        <v>1</v>
      </c>
      <c r="I215" s="147"/>
      <c r="J215" s="148">
        <f t="shared" si="30"/>
        <v>0</v>
      </c>
      <c r="K215" s="149"/>
      <c r="L215" s="30"/>
      <c r="M215" s="150" t="s">
        <v>1</v>
      </c>
      <c r="N215" s="151" t="s">
        <v>41</v>
      </c>
      <c r="O215" s="55"/>
      <c r="P215" s="152">
        <f t="shared" si="31"/>
        <v>0</v>
      </c>
      <c r="Q215" s="152">
        <v>0</v>
      </c>
      <c r="R215" s="152">
        <f t="shared" si="32"/>
        <v>0</v>
      </c>
      <c r="S215" s="152">
        <v>0</v>
      </c>
      <c r="T215" s="153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403</v>
      </c>
      <c r="AT215" s="154" t="s">
        <v>140</v>
      </c>
      <c r="AU215" s="154" t="s">
        <v>145</v>
      </c>
      <c r="AY215" s="14" t="s">
        <v>138</v>
      </c>
      <c r="BE215" s="155">
        <f t="shared" si="34"/>
        <v>0</v>
      </c>
      <c r="BF215" s="155">
        <f t="shared" si="35"/>
        <v>0</v>
      </c>
      <c r="BG215" s="155">
        <f t="shared" si="36"/>
        <v>0</v>
      </c>
      <c r="BH215" s="155">
        <f t="shared" si="37"/>
        <v>0</v>
      </c>
      <c r="BI215" s="155">
        <f t="shared" si="38"/>
        <v>0</v>
      </c>
      <c r="BJ215" s="14" t="s">
        <v>145</v>
      </c>
      <c r="BK215" s="155">
        <f t="shared" si="39"/>
        <v>0</v>
      </c>
      <c r="BL215" s="14" t="s">
        <v>403</v>
      </c>
      <c r="BM215" s="154" t="s">
        <v>1136</v>
      </c>
    </row>
    <row r="216" spans="1:65" s="2" customFormat="1" ht="14.45" customHeight="1">
      <c r="A216" s="29"/>
      <c r="B216" s="141"/>
      <c r="C216" s="156" t="s">
        <v>421</v>
      </c>
      <c r="D216" s="156" t="s">
        <v>189</v>
      </c>
      <c r="E216" s="157" t="s">
        <v>1137</v>
      </c>
      <c r="F216" s="158" t="s">
        <v>1138</v>
      </c>
      <c r="G216" s="159" t="s">
        <v>237</v>
      </c>
      <c r="H216" s="160">
        <v>1</v>
      </c>
      <c r="I216" s="161"/>
      <c r="J216" s="162">
        <f t="shared" si="30"/>
        <v>0</v>
      </c>
      <c r="K216" s="163"/>
      <c r="L216" s="164"/>
      <c r="M216" s="165" t="s">
        <v>1</v>
      </c>
      <c r="N216" s="166" t="s">
        <v>41</v>
      </c>
      <c r="O216" s="55"/>
      <c r="P216" s="152">
        <f t="shared" si="31"/>
        <v>0</v>
      </c>
      <c r="Q216" s="152">
        <v>2.0999999999999999E-3</v>
      </c>
      <c r="R216" s="152">
        <f t="shared" si="32"/>
        <v>2.0999999999999999E-3</v>
      </c>
      <c r="S216" s="152">
        <v>0</v>
      </c>
      <c r="T216" s="153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1120</v>
      </c>
      <c r="AT216" s="154" t="s">
        <v>189</v>
      </c>
      <c r="AU216" s="154" t="s">
        <v>145</v>
      </c>
      <c r="AY216" s="14" t="s">
        <v>138</v>
      </c>
      <c r="BE216" s="155">
        <f t="shared" si="34"/>
        <v>0</v>
      </c>
      <c r="BF216" s="155">
        <f t="shared" si="35"/>
        <v>0</v>
      </c>
      <c r="BG216" s="155">
        <f t="shared" si="36"/>
        <v>0</v>
      </c>
      <c r="BH216" s="155">
        <f t="shared" si="37"/>
        <v>0</v>
      </c>
      <c r="BI216" s="155">
        <f t="shared" si="38"/>
        <v>0</v>
      </c>
      <c r="BJ216" s="14" t="s">
        <v>145</v>
      </c>
      <c r="BK216" s="155">
        <f t="shared" si="39"/>
        <v>0</v>
      </c>
      <c r="BL216" s="14" t="s">
        <v>1120</v>
      </c>
      <c r="BM216" s="154" t="s">
        <v>1139</v>
      </c>
    </row>
    <row r="217" spans="1:65" s="2" customFormat="1" ht="14.45" customHeight="1">
      <c r="A217" s="29"/>
      <c r="B217" s="141"/>
      <c r="C217" s="156" t="s">
        <v>425</v>
      </c>
      <c r="D217" s="156" t="s">
        <v>189</v>
      </c>
      <c r="E217" s="157" t="s">
        <v>1140</v>
      </c>
      <c r="F217" s="158" t="s">
        <v>1141</v>
      </c>
      <c r="G217" s="159" t="s">
        <v>237</v>
      </c>
      <c r="H217" s="160">
        <v>1</v>
      </c>
      <c r="I217" s="161"/>
      <c r="J217" s="162">
        <f t="shared" si="30"/>
        <v>0</v>
      </c>
      <c r="K217" s="163"/>
      <c r="L217" s="164"/>
      <c r="M217" s="165" t="s">
        <v>1</v>
      </c>
      <c r="N217" s="166" t="s">
        <v>41</v>
      </c>
      <c r="O217" s="55"/>
      <c r="P217" s="152">
        <f t="shared" si="31"/>
        <v>0</v>
      </c>
      <c r="Q217" s="152">
        <v>0</v>
      </c>
      <c r="R217" s="152">
        <f t="shared" si="32"/>
        <v>0</v>
      </c>
      <c r="S217" s="152">
        <v>0</v>
      </c>
      <c r="T217" s="153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1003</v>
      </c>
      <c r="AT217" s="154" t="s">
        <v>189</v>
      </c>
      <c r="AU217" s="154" t="s">
        <v>145</v>
      </c>
      <c r="AY217" s="14" t="s">
        <v>138</v>
      </c>
      <c r="BE217" s="155">
        <f t="shared" si="34"/>
        <v>0</v>
      </c>
      <c r="BF217" s="155">
        <f t="shared" si="35"/>
        <v>0</v>
      </c>
      <c r="BG217" s="155">
        <f t="shared" si="36"/>
        <v>0</v>
      </c>
      <c r="BH217" s="155">
        <f t="shared" si="37"/>
        <v>0</v>
      </c>
      <c r="BI217" s="155">
        <f t="shared" si="38"/>
        <v>0</v>
      </c>
      <c r="BJ217" s="14" t="s">
        <v>145</v>
      </c>
      <c r="BK217" s="155">
        <f t="shared" si="39"/>
        <v>0</v>
      </c>
      <c r="BL217" s="14" t="s">
        <v>403</v>
      </c>
      <c r="BM217" s="154" t="s">
        <v>1142</v>
      </c>
    </row>
    <row r="218" spans="1:65" s="2" customFormat="1" ht="24.2" customHeight="1">
      <c r="A218" s="29"/>
      <c r="B218" s="141"/>
      <c r="C218" s="142" t="s">
        <v>429</v>
      </c>
      <c r="D218" s="142" t="s">
        <v>140</v>
      </c>
      <c r="E218" s="143" t="s">
        <v>1143</v>
      </c>
      <c r="F218" s="144" t="s">
        <v>1144</v>
      </c>
      <c r="G218" s="145" t="s">
        <v>153</v>
      </c>
      <c r="H218" s="146">
        <v>16</v>
      </c>
      <c r="I218" s="147"/>
      <c r="J218" s="148">
        <f t="shared" si="30"/>
        <v>0</v>
      </c>
      <c r="K218" s="149"/>
      <c r="L218" s="30"/>
      <c r="M218" s="150" t="s">
        <v>1</v>
      </c>
      <c r="N218" s="151" t="s">
        <v>41</v>
      </c>
      <c r="O218" s="55"/>
      <c r="P218" s="152">
        <f t="shared" si="31"/>
        <v>0</v>
      </c>
      <c r="Q218" s="152">
        <v>0</v>
      </c>
      <c r="R218" s="152">
        <f t="shared" si="32"/>
        <v>0</v>
      </c>
      <c r="S218" s="152">
        <v>0</v>
      </c>
      <c r="T218" s="153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403</v>
      </c>
      <c r="AT218" s="154" t="s">
        <v>140</v>
      </c>
      <c r="AU218" s="154" t="s">
        <v>145</v>
      </c>
      <c r="AY218" s="14" t="s">
        <v>138</v>
      </c>
      <c r="BE218" s="155">
        <f t="shared" si="34"/>
        <v>0</v>
      </c>
      <c r="BF218" s="155">
        <f t="shared" si="35"/>
        <v>0</v>
      </c>
      <c r="BG218" s="155">
        <f t="shared" si="36"/>
        <v>0</v>
      </c>
      <c r="BH218" s="155">
        <f t="shared" si="37"/>
        <v>0</v>
      </c>
      <c r="BI218" s="155">
        <f t="shared" si="38"/>
        <v>0</v>
      </c>
      <c r="BJ218" s="14" t="s">
        <v>145</v>
      </c>
      <c r="BK218" s="155">
        <f t="shared" si="39"/>
        <v>0</v>
      </c>
      <c r="BL218" s="14" t="s">
        <v>403</v>
      </c>
      <c r="BM218" s="154" t="s">
        <v>1145</v>
      </c>
    </row>
    <row r="219" spans="1:65" s="2" customFormat="1" ht="14.45" customHeight="1">
      <c r="A219" s="29"/>
      <c r="B219" s="141"/>
      <c r="C219" s="142" t="s">
        <v>433</v>
      </c>
      <c r="D219" s="142" t="s">
        <v>140</v>
      </c>
      <c r="E219" s="143" t="s">
        <v>1146</v>
      </c>
      <c r="F219" s="144" t="s">
        <v>1147</v>
      </c>
      <c r="G219" s="145" t="s">
        <v>153</v>
      </c>
      <c r="H219" s="146">
        <v>8</v>
      </c>
      <c r="I219" s="147"/>
      <c r="J219" s="148">
        <f t="shared" si="30"/>
        <v>0</v>
      </c>
      <c r="K219" s="149"/>
      <c r="L219" s="30"/>
      <c r="M219" s="150" t="s">
        <v>1</v>
      </c>
      <c r="N219" s="151" t="s">
        <v>41</v>
      </c>
      <c r="O219" s="55"/>
      <c r="P219" s="152">
        <f t="shared" si="31"/>
        <v>0</v>
      </c>
      <c r="Q219" s="152">
        <v>0</v>
      </c>
      <c r="R219" s="152">
        <f t="shared" si="32"/>
        <v>0</v>
      </c>
      <c r="S219" s="152">
        <v>0</v>
      </c>
      <c r="T219" s="153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403</v>
      </c>
      <c r="AT219" s="154" t="s">
        <v>140</v>
      </c>
      <c r="AU219" s="154" t="s">
        <v>145</v>
      </c>
      <c r="AY219" s="14" t="s">
        <v>138</v>
      </c>
      <c r="BE219" s="155">
        <f t="shared" si="34"/>
        <v>0</v>
      </c>
      <c r="BF219" s="155">
        <f t="shared" si="35"/>
        <v>0</v>
      </c>
      <c r="BG219" s="155">
        <f t="shared" si="36"/>
        <v>0</v>
      </c>
      <c r="BH219" s="155">
        <f t="shared" si="37"/>
        <v>0</v>
      </c>
      <c r="BI219" s="155">
        <f t="shared" si="38"/>
        <v>0</v>
      </c>
      <c r="BJ219" s="14" t="s">
        <v>145</v>
      </c>
      <c r="BK219" s="155">
        <f t="shared" si="39"/>
        <v>0</v>
      </c>
      <c r="BL219" s="14" t="s">
        <v>403</v>
      </c>
      <c r="BM219" s="154" t="s">
        <v>1148</v>
      </c>
    </row>
    <row r="220" spans="1:65" s="2" customFormat="1" ht="14.45" customHeight="1">
      <c r="A220" s="29"/>
      <c r="B220" s="141"/>
      <c r="C220" s="142" t="s">
        <v>437</v>
      </c>
      <c r="D220" s="142" t="s">
        <v>140</v>
      </c>
      <c r="E220" s="143" t="s">
        <v>1149</v>
      </c>
      <c r="F220" s="144" t="s">
        <v>1150</v>
      </c>
      <c r="G220" s="145" t="s">
        <v>237</v>
      </c>
      <c r="H220" s="146">
        <v>1</v>
      </c>
      <c r="I220" s="147"/>
      <c r="J220" s="148">
        <f t="shared" si="30"/>
        <v>0</v>
      </c>
      <c r="K220" s="149"/>
      <c r="L220" s="30"/>
      <c r="M220" s="150" t="s">
        <v>1</v>
      </c>
      <c r="N220" s="151" t="s">
        <v>41</v>
      </c>
      <c r="O220" s="55"/>
      <c r="P220" s="152">
        <f t="shared" si="31"/>
        <v>0</v>
      </c>
      <c r="Q220" s="152">
        <v>2.1000000000000001E-4</v>
      </c>
      <c r="R220" s="152">
        <f t="shared" si="32"/>
        <v>2.1000000000000001E-4</v>
      </c>
      <c r="S220" s="152">
        <v>0</v>
      </c>
      <c r="T220" s="153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403</v>
      </c>
      <c r="AT220" s="154" t="s">
        <v>140</v>
      </c>
      <c r="AU220" s="154" t="s">
        <v>145</v>
      </c>
      <c r="AY220" s="14" t="s">
        <v>138</v>
      </c>
      <c r="BE220" s="155">
        <f t="shared" si="34"/>
        <v>0</v>
      </c>
      <c r="BF220" s="155">
        <f t="shared" si="35"/>
        <v>0</v>
      </c>
      <c r="BG220" s="155">
        <f t="shared" si="36"/>
        <v>0</v>
      </c>
      <c r="BH220" s="155">
        <f t="shared" si="37"/>
        <v>0</v>
      </c>
      <c r="BI220" s="155">
        <f t="shared" si="38"/>
        <v>0</v>
      </c>
      <c r="BJ220" s="14" t="s">
        <v>145</v>
      </c>
      <c r="BK220" s="155">
        <f t="shared" si="39"/>
        <v>0</v>
      </c>
      <c r="BL220" s="14" t="s">
        <v>403</v>
      </c>
      <c r="BM220" s="154" t="s">
        <v>1151</v>
      </c>
    </row>
    <row r="221" spans="1:65" s="2" customFormat="1" ht="14.45" customHeight="1">
      <c r="A221" s="29"/>
      <c r="B221" s="141"/>
      <c r="C221" s="142" t="s">
        <v>441</v>
      </c>
      <c r="D221" s="142" t="s">
        <v>140</v>
      </c>
      <c r="E221" s="143" t="s">
        <v>1152</v>
      </c>
      <c r="F221" s="144" t="s">
        <v>1153</v>
      </c>
      <c r="G221" s="145" t="s">
        <v>153</v>
      </c>
      <c r="H221" s="146">
        <v>11</v>
      </c>
      <c r="I221" s="147"/>
      <c r="J221" s="148">
        <f t="shared" si="30"/>
        <v>0</v>
      </c>
      <c r="K221" s="149"/>
      <c r="L221" s="30"/>
      <c r="M221" s="150" t="s">
        <v>1</v>
      </c>
      <c r="N221" s="151" t="s">
        <v>41</v>
      </c>
      <c r="O221" s="55"/>
      <c r="P221" s="152">
        <f t="shared" si="31"/>
        <v>0</v>
      </c>
      <c r="Q221" s="152">
        <v>8.0000000000000007E-5</v>
      </c>
      <c r="R221" s="152">
        <f t="shared" si="32"/>
        <v>8.8000000000000003E-4</v>
      </c>
      <c r="S221" s="152">
        <v>0</v>
      </c>
      <c r="T221" s="153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144</v>
      </c>
      <c r="AT221" s="154" t="s">
        <v>140</v>
      </c>
      <c r="AU221" s="154" t="s">
        <v>145</v>
      </c>
      <c r="AY221" s="14" t="s">
        <v>138</v>
      </c>
      <c r="BE221" s="155">
        <f t="shared" si="34"/>
        <v>0</v>
      </c>
      <c r="BF221" s="155">
        <f t="shared" si="35"/>
        <v>0</v>
      </c>
      <c r="BG221" s="155">
        <f t="shared" si="36"/>
        <v>0</v>
      </c>
      <c r="BH221" s="155">
        <f t="shared" si="37"/>
        <v>0</v>
      </c>
      <c r="BI221" s="155">
        <f t="shared" si="38"/>
        <v>0</v>
      </c>
      <c r="BJ221" s="14" t="s">
        <v>145</v>
      </c>
      <c r="BK221" s="155">
        <f t="shared" si="39"/>
        <v>0</v>
      </c>
      <c r="BL221" s="14" t="s">
        <v>144</v>
      </c>
      <c r="BM221" s="154" t="s">
        <v>1154</v>
      </c>
    </row>
    <row r="222" spans="1:65" s="2" customFormat="1" ht="14.45" customHeight="1">
      <c r="A222" s="29"/>
      <c r="B222" s="141"/>
      <c r="C222" s="156" t="s">
        <v>445</v>
      </c>
      <c r="D222" s="156" t="s">
        <v>189</v>
      </c>
      <c r="E222" s="157" t="s">
        <v>1155</v>
      </c>
      <c r="F222" s="158" t="s">
        <v>1156</v>
      </c>
      <c r="G222" s="159" t="s">
        <v>153</v>
      </c>
      <c r="H222" s="160">
        <v>11</v>
      </c>
      <c r="I222" s="161"/>
      <c r="J222" s="162">
        <f t="shared" si="30"/>
        <v>0</v>
      </c>
      <c r="K222" s="163"/>
      <c r="L222" s="164"/>
      <c r="M222" s="165" t="s">
        <v>1</v>
      </c>
      <c r="N222" s="166" t="s">
        <v>41</v>
      </c>
      <c r="O222" s="55"/>
      <c r="P222" s="152">
        <f t="shared" si="31"/>
        <v>0</v>
      </c>
      <c r="Q222" s="152">
        <v>5.0000000000000002E-5</v>
      </c>
      <c r="R222" s="152">
        <f t="shared" si="32"/>
        <v>5.5000000000000003E-4</v>
      </c>
      <c r="S222" s="152">
        <v>0</v>
      </c>
      <c r="T222" s="153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1120</v>
      </c>
      <c r="AT222" s="154" t="s">
        <v>189</v>
      </c>
      <c r="AU222" s="154" t="s">
        <v>145</v>
      </c>
      <c r="AY222" s="14" t="s">
        <v>138</v>
      </c>
      <c r="BE222" s="155">
        <f t="shared" si="34"/>
        <v>0</v>
      </c>
      <c r="BF222" s="155">
        <f t="shared" si="35"/>
        <v>0</v>
      </c>
      <c r="BG222" s="155">
        <f t="shared" si="36"/>
        <v>0</v>
      </c>
      <c r="BH222" s="155">
        <f t="shared" si="37"/>
        <v>0</v>
      </c>
      <c r="BI222" s="155">
        <f t="shared" si="38"/>
        <v>0</v>
      </c>
      <c r="BJ222" s="14" t="s">
        <v>145</v>
      </c>
      <c r="BK222" s="155">
        <f t="shared" si="39"/>
        <v>0</v>
      </c>
      <c r="BL222" s="14" t="s">
        <v>1120</v>
      </c>
      <c r="BM222" s="154" t="s">
        <v>1157</v>
      </c>
    </row>
    <row r="223" spans="1:65" s="2" customFormat="1" ht="24.2" customHeight="1">
      <c r="A223" s="29"/>
      <c r="B223" s="141"/>
      <c r="C223" s="156" t="s">
        <v>447</v>
      </c>
      <c r="D223" s="156" t="s">
        <v>189</v>
      </c>
      <c r="E223" s="157" t="s">
        <v>1158</v>
      </c>
      <c r="F223" s="158" t="s">
        <v>1159</v>
      </c>
      <c r="G223" s="159" t="s">
        <v>237</v>
      </c>
      <c r="H223" s="160">
        <v>19.643000000000001</v>
      </c>
      <c r="I223" s="161"/>
      <c r="J223" s="162">
        <f t="shared" si="30"/>
        <v>0</v>
      </c>
      <c r="K223" s="163"/>
      <c r="L223" s="164"/>
      <c r="M223" s="165" t="s">
        <v>1</v>
      </c>
      <c r="N223" s="166" t="s">
        <v>41</v>
      </c>
      <c r="O223" s="55"/>
      <c r="P223" s="152">
        <f t="shared" si="31"/>
        <v>0</v>
      </c>
      <c r="Q223" s="152">
        <v>9.0000000000000006E-5</v>
      </c>
      <c r="R223" s="152">
        <f t="shared" si="32"/>
        <v>1.7678700000000002E-3</v>
      </c>
      <c r="S223" s="152">
        <v>0</v>
      </c>
      <c r="T223" s="153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1120</v>
      </c>
      <c r="AT223" s="154" t="s">
        <v>189</v>
      </c>
      <c r="AU223" s="154" t="s">
        <v>145</v>
      </c>
      <c r="AY223" s="14" t="s">
        <v>138</v>
      </c>
      <c r="BE223" s="155">
        <f t="shared" si="34"/>
        <v>0</v>
      </c>
      <c r="BF223" s="155">
        <f t="shared" si="35"/>
        <v>0</v>
      </c>
      <c r="BG223" s="155">
        <f t="shared" si="36"/>
        <v>0</v>
      </c>
      <c r="BH223" s="155">
        <f t="shared" si="37"/>
        <v>0</v>
      </c>
      <c r="BI223" s="155">
        <f t="shared" si="38"/>
        <v>0</v>
      </c>
      <c r="BJ223" s="14" t="s">
        <v>145</v>
      </c>
      <c r="BK223" s="155">
        <f t="shared" si="39"/>
        <v>0</v>
      </c>
      <c r="BL223" s="14" t="s">
        <v>1120</v>
      </c>
      <c r="BM223" s="154" t="s">
        <v>1160</v>
      </c>
    </row>
    <row r="224" spans="1:65" s="12" customFormat="1" ht="25.9" customHeight="1">
      <c r="B224" s="128"/>
      <c r="D224" s="129" t="s">
        <v>74</v>
      </c>
      <c r="E224" s="130" t="s">
        <v>741</v>
      </c>
      <c r="F224" s="130" t="s">
        <v>742</v>
      </c>
      <c r="I224" s="131"/>
      <c r="J224" s="132">
        <f>BK224</f>
        <v>0</v>
      </c>
      <c r="L224" s="128"/>
      <c r="M224" s="133"/>
      <c r="N224" s="134"/>
      <c r="O224" s="134"/>
      <c r="P224" s="135">
        <f>SUM(P225:P227)</f>
        <v>0</v>
      </c>
      <c r="Q224" s="134"/>
      <c r="R224" s="135">
        <f>SUM(R225:R227)</f>
        <v>0</v>
      </c>
      <c r="S224" s="134"/>
      <c r="T224" s="136">
        <f>SUM(T225:T227)</f>
        <v>0</v>
      </c>
      <c r="AR224" s="129" t="s">
        <v>144</v>
      </c>
      <c r="AT224" s="137" t="s">
        <v>74</v>
      </c>
      <c r="AU224" s="137" t="s">
        <v>75</v>
      </c>
      <c r="AY224" s="129" t="s">
        <v>138</v>
      </c>
      <c r="BK224" s="138">
        <f>SUM(BK225:BK227)</f>
        <v>0</v>
      </c>
    </row>
    <row r="225" spans="1:65" s="2" customFormat="1" ht="37.9" customHeight="1">
      <c r="A225" s="29"/>
      <c r="B225" s="141"/>
      <c r="C225" s="142" t="s">
        <v>451</v>
      </c>
      <c r="D225" s="142" t="s">
        <v>140</v>
      </c>
      <c r="E225" s="143" t="s">
        <v>1161</v>
      </c>
      <c r="F225" s="144" t="s">
        <v>1162</v>
      </c>
      <c r="G225" s="145" t="s">
        <v>745</v>
      </c>
      <c r="H225" s="146">
        <v>24</v>
      </c>
      <c r="I225" s="147"/>
      <c r="J225" s="148">
        <f>ROUND(I225*H225,2)</f>
        <v>0</v>
      </c>
      <c r="K225" s="149"/>
      <c r="L225" s="30"/>
      <c r="M225" s="150" t="s">
        <v>1</v>
      </c>
      <c r="N225" s="151" t="s">
        <v>41</v>
      </c>
      <c r="O225" s="55"/>
      <c r="P225" s="152">
        <f>O225*H225</f>
        <v>0</v>
      </c>
      <c r="Q225" s="152">
        <v>0</v>
      </c>
      <c r="R225" s="152">
        <f>Q225*H225</f>
        <v>0</v>
      </c>
      <c r="S225" s="152">
        <v>0</v>
      </c>
      <c r="T225" s="153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4" t="s">
        <v>746</v>
      </c>
      <c r="AT225" s="154" t="s">
        <v>140</v>
      </c>
      <c r="AU225" s="154" t="s">
        <v>83</v>
      </c>
      <c r="AY225" s="14" t="s">
        <v>138</v>
      </c>
      <c r="BE225" s="155">
        <f>IF(N225="základná",J225,0)</f>
        <v>0</v>
      </c>
      <c r="BF225" s="155">
        <f>IF(N225="znížená",J225,0)</f>
        <v>0</v>
      </c>
      <c r="BG225" s="155">
        <f>IF(N225="zákl. prenesená",J225,0)</f>
        <v>0</v>
      </c>
      <c r="BH225" s="155">
        <f>IF(N225="zníž. prenesená",J225,0)</f>
        <v>0</v>
      </c>
      <c r="BI225" s="155">
        <f>IF(N225="nulová",J225,0)</f>
        <v>0</v>
      </c>
      <c r="BJ225" s="14" t="s">
        <v>145</v>
      </c>
      <c r="BK225" s="155">
        <f>ROUND(I225*H225,2)</f>
        <v>0</v>
      </c>
      <c r="BL225" s="14" t="s">
        <v>746</v>
      </c>
      <c r="BM225" s="154" t="s">
        <v>1163</v>
      </c>
    </row>
    <row r="226" spans="1:65" s="2" customFormat="1" ht="37.9" customHeight="1">
      <c r="A226" s="29"/>
      <c r="B226" s="141"/>
      <c r="C226" s="142" t="s">
        <v>455</v>
      </c>
      <c r="D226" s="142" t="s">
        <v>140</v>
      </c>
      <c r="E226" s="143" t="s">
        <v>1164</v>
      </c>
      <c r="F226" s="144" t="s">
        <v>1165</v>
      </c>
      <c r="G226" s="145" t="s">
        <v>745</v>
      </c>
      <c r="H226" s="146">
        <v>6</v>
      </c>
      <c r="I226" s="147"/>
      <c r="J226" s="148">
        <f>ROUND(I226*H226,2)</f>
        <v>0</v>
      </c>
      <c r="K226" s="149"/>
      <c r="L226" s="30"/>
      <c r="M226" s="150" t="s">
        <v>1</v>
      </c>
      <c r="N226" s="151" t="s">
        <v>41</v>
      </c>
      <c r="O226" s="55"/>
      <c r="P226" s="152">
        <f>O226*H226</f>
        <v>0</v>
      </c>
      <c r="Q226" s="152">
        <v>0</v>
      </c>
      <c r="R226" s="152">
        <f>Q226*H226</f>
        <v>0</v>
      </c>
      <c r="S226" s="152">
        <v>0</v>
      </c>
      <c r="T226" s="153">
        <f>S226*H226</f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746</v>
      </c>
      <c r="AT226" s="154" t="s">
        <v>140</v>
      </c>
      <c r="AU226" s="154" t="s">
        <v>83</v>
      </c>
      <c r="AY226" s="14" t="s">
        <v>138</v>
      </c>
      <c r="BE226" s="155">
        <f>IF(N226="základná",J226,0)</f>
        <v>0</v>
      </c>
      <c r="BF226" s="155">
        <f>IF(N226="znížená",J226,0)</f>
        <v>0</v>
      </c>
      <c r="BG226" s="155">
        <f>IF(N226="zákl. prenesená",J226,0)</f>
        <v>0</v>
      </c>
      <c r="BH226" s="155">
        <f>IF(N226="zníž. prenesená",J226,0)</f>
        <v>0</v>
      </c>
      <c r="BI226" s="155">
        <f>IF(N226="nulová",J226,0)</f>
        <v>0</v>
      </c>
      <c r="BJ226" s="14" t="s">
        <v>145</v>
      </c>
      <c r="BK226" s="155">
        <f>ROUND(I226*H226,2)</f>
        <v>0</v>
      </c>
      <c r="BL226" s="14" t="s">
        <v>746</v>
      </c>
      <c r="BM226" s="154" t="s">
        <v>1166</v>
      </c>
    </row>
    <row r="227" spans="1:65" s="2" customFormat="1" ht="24.2" customHeight="1">
      <c r="A227" s="29"/>
      <c r="B227" s="141"/>
      <c r="C227" s="142" t="s">
        <v>459</v>
      </c>
      <c r="D227" s="142" t="s">
        <v>140</v>
      </c>
      <c r="E227" s="143" t="s">
        <v>1167</v>
      </c>
      <c r="F227" s="144" t="s">
        <v>1168</v>
      </c>
      <c r="G227" s="145" t="s">
        <v>745</v>
      </c>
      <c r="H227" s="146">
        <v>3.5</v>
      </c>
      <c r="I227" s="147"/>
      <c r="J227" s="148">
        <f>ROUND(I227*H227,2)</f>
        <v>0</v>
      </c>
      <c r="K227" s="149"/>
      <c r="L227" s="30"/>
      <c r="M227" s="168" t="s">
        <v>1</v>
      </c>
      <c r="N227" s="169" t="s">
        <v>41</v>
      </c>
      <c r="O227" s="170"/>
      <c r="P227" s="171">
        <f>O227*H227</f>
        <v>0</v>
      </c>
      <c r="Q227" s="171">
        <v>0</v>
      </c>
      <c r="R227" s="171">
        <f>Q227*H227</f>
        <v>0</v>
      </c>
      <c r="S227" s="171">
        <v>0</v>
      </c>
      <c r="T227" s="172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746</v>
      </c>
      <c r="AT227" s="154" t="s">
        <v>140</v>
      </c>
      <c r="AU227" s="154" t="s">
        <v>83</v>
      </c>
      <c r="AY227" s="14" t="s">
        <v>138</v>
      </c>
      <c r="BE227" s="155">
        <f>IF(N227="základná",J227,0)</f>
        <v>0</v>
      </c>
      <c r="BF227" s="155">
        <f>IF(N227="znížená",J227,0)</f>
        <v>0</v>
      </c>
      <c r="BG227" s="155">
        <f>IF(N227="zákl. prenesená",J227,0)</f>
        <v>0</v>
      </c>
      <c r="BH227" s="155">
        <f>IF(N227="zníž. prenesená",J227,0)</f>
        <v>0</v>
      </c>
      <c r="BI227" s="155">
        <f>IF(N227="nulová",J227,0)</f>
        <v>0</v>
      </c>
      <c r="BJ227" s="14" t="s">
        <v>145</v>
      </c>
      <c r="BK227" s="155">
        <f>ROUND(I227*H227,2)</f>
        <v>0</v>
      </c>
      <c r="BL227" s="14" t="s">
        <v>746</v>
      </c>
      <c r="BM227" s="154" t="s">
        <v>1169</v>
      </c>
    </row>
    <row r="228" spans="1:65" s="2" customFormat="1" ht="6.95" customHeight="1">
      <c r="A228" s="29"/>
      <c r="B228" s="44"/>
      <c r="C228" s="45"/>
      <c r="D228" s="45"/>
      <c r="E228" s="45"/>
      <c r="F228" s="45"/>
      <c r="G228" s="45"/>
      <c r="H228" s="45"/>
      <c r="I228" s="45"/>
      <c r="J228" s="45"/>
      <c r="K228" s="45"/>
      <c r="L228" s="30"/>
      <c r="M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</row>
  </sheetData>
  <autoFilter ref="C132:K227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1" t="s">
        <v>5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>
      <c r="B4" s="17"/>
      <c r="D4" s="18" t="s">
        <v>97</v>
      </c>
      <c r="L4" s="17"/>
      <c r="M4" s="90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2" t="str">
        <f>'Rekapitulácia stavby'!K6</f>
        <v>STAVEBNÉ ÚPRAVY ČASTI ŠPORTOVÉHO AREÁLU KANIANKA</v>
      </c>
      <c r="F7" s="213"/>
      <c r="G7" s="213"/>
      <c r="H7" s="213"/>
      <c r="L7" s="17"/>
    </row>
    <row r="8" spans="1:46" s="2" customFormat="1" ht="12" customHeight="1">
      <c r="A8" s="29"/>
      <c r="B8" s="30"/>
      <c r="C8" s="29"/>
      <c r="D8" s="24" t="s">
        <v>98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73" t="s">
        <v>1170</v>
      </c>
      <c r="F9" s="214"/>
      <c r="G9" s="214"/>
      <c r="H9" s="214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17</v>
      </c>
      <c r="E11" s="29"/>
      <c r="F11" s="22" t="s">
        <v>1</v>
      </c>
      <c r="G11" s="29"/>
      <c r="H11" s="29"/>
      <c r="I11" s="24" t="s">
        <v>18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19</v>
      </c>
      <c r="E12" s="29"/>
      <c r="F12" s="22" t="s">
        <v>20</v>
      </c>
      <c r="G12" s="29"/>
      <c r="H12" s="29"/>
      <c r="I12" s="24" t="s">
        <v>21</v>
      </c>
      <c r="J12" s="52" t="str">
        <f>'Rekapitulácia stavby'!AN8</f>
        <v>23. 2. 2021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23</v>
      </c>
      <c r="E14" s="29"/>
      <c r="F14" s="29"/>
      <c r="G14" s="29"/>
      <c r="H14" s="29"/>
      <c r="I14" s="24" t="s">
        <v>24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25</v>
      </c>
      <c r="F15" s="29"/>
      <c r="G15" s="29"/>
      <c r="H15" s="29"/>
      <c r="I15" s="24" t="s">
        <v>26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27</v>
      </c>
      <c r="E17" s="29"/>
      <c r="F17" s="29"/>
      <c r="G17" s="29"/>
      <c r="H17" s="29"/>
      <c r="I17" s="24" t="s">
        <v>24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15" t="str">
        <f>'Rekapitulácia stavby'!E14</f>
        <v>Vyplň údaj</v>
      </c>
      <c r="F18" s="195"/>
      <c r="G18" s="195"/>
      <c r="H18" s="195"/>
      <c r="I18" s="24" t="s">
        <v>26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29</v>
      </c>
      <c r="E20" s="29"/>
      <c r="F20" s="29"/>
      <c r="G20" s="29"/>
      <c r="H20" s="29"/>
      <c r="I20" s="24" t="s">
        <v>24</v>
      </c>
      <c r="J20" s="22" t="s">
        <v>1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26</v>
      </c>
      <c r="J21" s="22" t="s">
        <v>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32</v>
      </c>
      <c r="E23" s="29"/>
      <c r="F23" s="29"/>
      <c r="G23" s="29"/>
      <c r="H23" s="29"/>
      <c r="I23" s="24" t="s">
        <v>24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1171</v>
      </c>
      <c r="F24" s="29"/>
      <c r="G24" s="29"/>
      <c r="H24" s="29"/>
      <c r="I24" s="24" t="s">
        <v>26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1"/>
      <c r="B27" s="92"/>
      <c r="C27" s="91"/>
      <c r="D27" s="91"/>
      <c r="E27" s="200" t="s">
        <v>1</v>
      </c>
      <c r="F27" s="200"/>
      <c r="G27" s="200"/>
      <c r="H27" s="200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4" t="s">
        <v>35</v>
      </c>
      <c r="E30" s="29"/>
      <c r="F30" s="29"/>
      <c r="G30" s="29"/>
      <c r="H30" s="29"/>
      <c r="I30" s="29"/>
      <c r="J30" s="68">
        <f>ROUND(J125,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5" t="s">
        <v>39</v>
      </c>
      <c r="E33" s="24" t="s">
        <v>40</v>
      </c>
      <c r="F33" s="96">
        <f>ROUND((SUM(BE125:BE256)),  2)</f>
        <v>0</v>
      </c>
      <c r="G33" s="29"/>
      <c r="H33" s="29"/>
      <c r="I33" s="97">
        <v>0.2</v>
      </c>
      <c r="J33" s="96">
        <f>ROUND(((SUM(BE125:BE256))*I33),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41</v>
      </c>
      <c r="F34" s="96">
        <f>ROUND((SUM(BF125:BF256)),  2)</f>
        <v>0</v>
      </c>
      <c r="G34" s="29"/>
      <c r="H34" s="29"/>
      <c r="I34" s="97">
        <v>0.2</v>
      </c>
      <c r="J34" s="96">
        <f>ROUND(((SUM(BF125:BF256))*I34),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42</v>
      </c>
      <c r="F35" s="96">
        <f>ROUND((SUM(BG125:BG256)),  2)</f>
        <v>0</v>
      </c>
      <c r="G35" s="29"/>
      <c r="H35" s="29"/>
      <c r="I35" s="97">
        <v>0.2</v>
      </c>
      <c r="J35" s="96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43</v>
      </c>
      <c r="F36" s="96">
        <f>ROUND((SUM(BH125:BH256)),  2)</f>
        <v>0</v>
      </c>
      <c r="G36" s="29"/>
      <c r="H36" s="29"/>
      <c r="I36" s="97">
        <v>0.2</v>
      </c>
      <c r="J36" s="96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44</v>
      </c>
      <c r="F37" s="96">
        <f>ROUND((SUM(BI125:BI256)),  2)</f>
        <v>0</v>
      </c>
      <c r="G37" s="29"/>
      <c r="H37" s="29"/>
      <c r="I37" s="97">
        <v>0</v>
      </c>
      <c r="J37" s="96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8"/>
      <c r="D39" s="99" t="s">
        <v>45</v>
      </c>
      <c r="E39" s="57"/>
      <c r="F39" s="57"/>
      <c r="G39" s="100" t="s">
        <v>46</v>
      </c>
      <c r="H39" s="101" t="s">
        <v>47</v>
      </c>
      <c r="I39" s="57"/>
      <c r="J39" s="102">
        <f>SUM(J30:J37)</f>
        <v>0</v>
      </c>
      <c r="K39" s="103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50</v>
      </c>
      <c r="E61" s="32"/>
      <c r="F61" s="104" t="s">
        <v>51</v>
      </c>
      <c r="G61" s="42" t="s">
        <v>50</v>
      </c>
      <c r="H61" s="32"/>
      <c r="I61" s="32"/>
      <c r="J61" s="105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50</v>
      </c>
      <c r="E76" s="32"/>
      <c r="F76" s="104" t="s">
        <v>51</v>
      </c>
      <c r="G76" s="42" t="s">
        <v>50</v>
      </c>
      <c r="H76" s="32"/>
      <c r="I76" s="32"/>
      <c r="J76" s="105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101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12" t="str">
        <f>E7</f>
        <v>STAVEBNÉ ÚPRAVY ČASTI ŠPORTOVÉHO AREÁLU KANIANKA</v>
      </c>
      <c r="F85" s="213"/>
      <c r="G85" s="213"/>
      <c r="H85" s="213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98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73" t="str">
        <f>E9</f>
        <v>05 - ELEKTROINŠTALÁCIA</v>
      </c>
      <c r="F87" s="214"/>
      <c r="G87" s="214"/>
      <c r="H87" s="214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19</v>
      </c>
      <c r="D89" s="29"/>
      <c r="E89" s="29"/>
      <c r="F89" s="22" t="str">
        <f>F12</f>
        <v xml:space="preserve">KANIANKA </v>
      </c>
      <c r="G89" s="29"/>
      <c r="H89" s="29"/>
      <c r="I89" s="24" t="s">
        <v>21</v>
      </c>
      <c r="J89" s="52" t="str">
        <f>IF(J12="","",J12)</f>
        <v>23. 2. 2021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40.15" customHeight="1">
      <c r="A91" s="29"/>
      <c r="B91" s="30"/>
      <c r="C91" s="24" t="s">
        <v>23</v>
      </c>
      <c r="D91" s="29"/>
      <c r="E91" s="29"/>
      <c r="F91" s="22" t="str">
        <f>E15</f>
        <v xml:space="preserve">OBEC KANIANKA, ULICA SNP 583/1,  972 17 KANIANKA </v>
      </c>
      <c r="G91" s="29"/>
      <c r="H91" s="29"/>
      <c r="I91" s="24" t="s">
        <v>29</v>
      </c>
      <c r="J91" s="27" t="str">
        <f>E21</f>
        <v>Ing. Martin Jahodník INPOSTAV S.R.O., Horná 336/17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27</v>
      </c>
      <c r="D92" s="29"/>
      <c r="E92" s="29"/>
      <c r="F92" s="22" t="str">
        <f>IF(E18="","",E18)</f>
        <v>Vyplň údaj</v>
      </c>
      <c r="G92" s="29"/>
      <c r="H92" s="29"/>
      <c r="I92" s="24" t="s">
        <v>32</v>
      </c>
      <c r="J92" s="27" t="str">
        <f>E24</f>
        <v xml:space="preserve"> Ing. J. Ločei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6" t="s">
        <v>102</v>
      </c>
      <c r="D94" s="98"/>
      <c r="E94" s="98"/>
      <c r="F94" s="98"/>
      <c r="G94" s="98"/>
      <c r="H94" s="98"/>
      <c r="I94" s="98"/>
      <c r="J94" s="107" t="s">
        <v>103</v>
      </c>
      <c r="K94" s="98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8" t="s">
        <v>104</v>
      </c>
      <c r="D96" s="29"/>
      <c r="E96" s="29"/>
      <c r="F96" s="29"/>
      <c r="G96" s="29"/>
      <c r="H96" s="29"/>
      <c r="I96" s="29"/>
      <c r="J96" s="68">
        <f>J125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105</v>
      </c>
    </row>
    <row r="97" spans="1:31" s="9" customFormat="1" ht="24.95" customHeight="1">
      <c r="B97" s="109"/>
      <c r="D97" s="110" t="s">
        <v>106</v>
      </c>
      <c r="E97" s="111"/>
      <c r="F97" s="111"/>
      <c r="G97" s="111"/>
      <c r="H97" s="111"/>
      <c r="I97" s="111"/>
      <c r="J97" s="112">
        <f>J126</f>
        <v>0</v>
      </c>
      <c r="L97" s="109"/>
    </row>
    <row r="98" spans="1:31" s="10" customFormat="1" ht="19.899999999999999" customHeight="1">
      <c r="B98" s="113"/>
      <c r="D98" s="114" t="s">
        <v>112</v>
      </c>
      <c r="E98" s="115"/>
      <c r="F98" s="115"/>
      <c r="G98" s="115"/>
      <c r="H98" s="115"/>
      <c r="I98" s="115"/>
      <c r="J98" s="116">
        <f>J127</f>
        <v>0</v>
      </c>
      <c r="L98" s="113"/>
    </row>
    <row r="99" spans="1:31" s="9" customFormat="1" ht="24.95" customHeight="1">
      <c r="B99" s="109"/>
      <c r="D99" s="110" t="s">
        <v>946</v>
      </c>
      <c r="E99" s="111"/>
      <c r="F99" s="111"/>
      <c r="G99" s="111"/>
      <c r="H99" s="111"/>
      <c r="I99" s="111"/>
      <c r="J99" s="112">
        <f>J142</f>
        <v>0</v>
      </c>
      <c r="L99" s="109"/>
    </row>
    <row r="100" spans="1:31" s="10" customFormat="1" ht="19.899999999999999" customHeight="1">
      <c r="B100" s="113"/>
      <c r="D100" s="114" t="s">
        <v>1172</v>
      </c>
      <c r="E100" s="115"/>
      <c r="F100" s="115"/>
      <c r="G100" s="115"/>
      <c r="H100" s="115"/>
      <c r="I100" s="115"/>
      <c r="J100" s="116">
        <f>J143</f>
        <v>0</v>
      </c>
      <c r="L100" s="113"/>
    </row>
    <row r="101" spans="1:31" s="10" customFormat="1" ht="19.899999999999999" customHeight="1">
      <c r="B101" s="113"/>
      <c r="D101" s="114" t="s">
        <v>1173</v>
      </c>
      <c r="E101" s="115"/>
      <c r="F101" s="115"/>
      <c r="G101" s="115"/>
      <c r="H101" s="115"/>
      <c r="I101" s="115"/>
      <c r="J101" s="116">
        <f>J244</f>
        <v>0</v>
      </c>
      <c r="L101" s="113"/>
    </row>
    <row r="102" spans="1:31" s="10" customFormat="1" ht="19.899999999999999" customHeight="1">
      <c r="B102" s="113"/>
      <c r="D102" s="114" t="s">
        <v>1174</v>
      </c>
      <c r="E102" s="115"/>
      <c r="F102" s="115"/>
      <c r="G102" s="115"/>
      <c r="H102" s="115"/>
      <c r="I102" s="115"/>
      <c r="J102" s="116">
        <f>J246</f>
        <v>0</v>
      </c>
      <c r="L102" s="113"/>
    </row>
    <row r="103" spans="1:31" s="9" customFormat="1" ht="24.95" customHeight="1">
      <c r="B103" s="109"/>
      <c r="D103" s="110" t="s">
        <v>646</v>
      </c>
      <c r="E103" s="111"/>
      <c r="F103" s="111"/>
      <c r="G103" s="111"/>
      <c r="H103" s="111"/>
      <c r="I103" s="111"/>
      <c r="J103" s="112">
        <f>J248</f>
        <v>0</v>
      </c>
      <c r="L103" s="109"/>
    </row>
    <row r="104" spans="1:31" s="9" customFormat="1" ht="24.95" customHeight="1">
      <c r="B104" s="109"/>
      <c r="D104" s="110" t="s">
        <v>1175</v>
      </c>
      <c r="E104" s="111"/>
      <c r="F104" s="111"/>
      <c r="G104" s="111"/>
      <c r="H104" s="111"/>
      <c r="I104" s="111"/>
      <c r="J104" s="112">
        <f>J251</f>
        <v>0</v>
      </c>
      <c r="L104" s="109"/>
    </row>
    <row r="105" spans="1:31" s="10" customFormat="1" ht="19.899999999999999" customHeight="1">
      <c r="B105" s="113"/>
      <c r="D105" s="114" t="s">
        <v>1176</v>
      </c>
      <c r="E105" s="115"/>
      <c r="F105" s="115"/>
      <c r="G105" s="115"/>
      <c r="H105" s="115"/>
      <c r="I105" s="115"/>
      <c r="J105" s="116">
        <f>J252</f>
        <v>0</v>
      </c>
      <c r="L105" s="113"/>
    </row>
    <row r="106" spans="1:31" s="2" customFormat="1" ht="21.7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6.95" customHeight="1">
      <c r="A107" s="29"/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11" spans="1:31" s="2" customFormat="1" ht="6.95" customHeight="1">
      <c r="A111" s="29"/>
      <c r="B111" s="46"/>
      <c r="C111" s="47"/>
      <c r="D111" s="47"/>
      <c r="E111" s="47"/>
      <c r="F111" s="47"/>
      <c r="G111" s="47"/>
      <c r="H111" s="47"/>
      <c r="I111" s="47"/>
      <c r="J111" s="47"/>
      <c r="K111" s="47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24.95" customHeight="1">
      <c r="A112" s="29"/>
      <c r="B112" s="30"/>
      <c r="C112" s="18" t="s">
        <v>124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>
      <c r="A114" s="29"/>
      <c r="B114" s="30"/>
      <c r="C114" s="24" t="s">
        <v>15</v>
      </c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>
      <c r="A115" s="29"/>
      <c r="B115" s="30"/>
      <c r="C115" s="29"/>
      <c r="D115" s="29"/>
      <c r="E115" s="212" t="str">
        <f>E7</f>
        <v>STAVEBNÉ ÚPRAVY ČASTI ŠPORTOVÉHO AREÁLU KANIANKA</v>
      </c>
      <c r="F115" s="213"/>
      <c r="G115" s="213"/>
      <c r="H115" s="21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98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73" t="str">
        <f>E9</f>
        <v>05 - ELEKTROINŠTALÁCIA</v>
      </c>
      <c r="F117" s="214"/>
      <c r="G117" s="214"/>
      <c r="H117" s="214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19</v>
      </c>
      <c r="D119" s="29"/>
      <c r="E119" s="29"/>
      <c r="F119" s="22" t="str">
        <f>F12</f>
        <v xml:space="preserve">KANIANKA </v>
      </c>
      <c r="G119" s="29"/>
      <c r="H119" s="29"/>
      <c r="I119" s="24" t="s">
        <v>21</v>
      </c>
      <c r="J119" s="52" t="str">
        <f>IF(J12="","",J12)</f>
        <v>23. 2. 2021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40.15" customHeight="1">
      <c r="A121" s="29"/>
      <c r="B121" s="30"/>
      <c r="C121" s="24" t="s">
        <v>23</v>
      </c>
      <c r="D121" s="29"/>
      <c r="E121" s="29"/>
      <c r="F121" s="22" t="str">
        <f>E15</f>
        <v xml:space="preserve">OBEC KANIANKA, ULICA SNP 583/1,  972 17 KANIANKA </v>
      </c>
      <c r="G121" s="29"/>
      <c r="H121" s="29"/>
      <c r="I121" s="24" t="s">
        <v>29</v>
      </c>
      <c r="J121" s="27" t="str">
        <f>E21</f>
        <v>Ing. Martin Jahodník INPOSTAV S.R.O., Horná 336/17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27</v>
      </c>
      <c r="D122" s="29"/>
      <c r="E122" s="29"/>
      <c r="F122" s="22" t="str">
        <f>IF(E18="","",E18)</f>
        <v>Vyplň údaj</v>
      </c>
      <c r="G122" s="29"/>
      <c r="H122" s="29"/>
      <c r="I122" s="24" t="s">
        <v>32</v>
      </c>
      <c r="J122" s="27" t="str">
        <f>E24</f>
        <v xml:space="preserve"> Ing. J. Ločei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17"/>
      <c r="B124" s="118"/>
      <c r="C124" s="119" t="s">
        <v>125</v>
      </c>
      <c r="D124" s="120" t="s">
        <v>60</v>
      </c>
      <c r="E124" s="120" t="s">
        <v>56</v>
      </c>
      <c r="F124" s="120" t="s">
        <v>57</v>
      </c>
      <c r="G124" s="120" t="s">
        <v>126</v>
      </c>
      <c r="H124" s="120" t="s">
        <v>127</v>
      </c>
      <c r="I124" s="120" t="s">
        <v>128</v>
      </c>
      <c r="J124" s="121" t="s">
        <v>103</v>
      </c>
      <c r="K124" s="122" t="s">
        <v>129</v>
      </c>
      <c r="L124" s="123"/>
      <c r="M124" s="59" t="s">
        <v>1</v>
      </c>
      <c r="N124" s="60" t="s">
        <v>39</v>
      </c>
      <c r="O124" s="60" t="s">
        <v>130</v>
      </c>
      <c r="P124" s="60" t="s">
        <v>131</v>
      </c>
      <c r="Q124" s="60" t="s">
        <v>132</v>
      </c>
      <c r="R124" s="60" t="s">
        <v>133</v>
      </c>
      <c r="S124" s="60" t="s">
        <v>134</v>
      </c>
      <c r="T124" s="61" t="s">
        <v>135</v>
      </c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</row>
    <row r="125" spans="1:65" s="2" customFormat="1" ht="22.9" customHeight="1">
      <c r="A125" s="29"/>
      <c r="B125" s="30"/>
      <c r="C125" s="66" t="s">
        <v>104</v>
      </c>
      <c r="D125" s="29"/>
      <c r="E125" s="29"/>
      <c r="F125" s="29"/>
      <c r="G125" s="29"/>
      <c r="H125" s="29"/>
      <c r="I125" s="29"/>
      <c r="J125" s="124">
        <f>BK125</f>
        <v>0</v>
      </c>
      <c r="K125" s="29"/>
      <c r="L125" s="30"/>
      <c r="M125" s="62"/>
      <c r="N125" s="53"/>
      <c r="O125" s="63"/>
      <c r="P125" s="125">
        <f>P126+P142+P248+P251</f>
        <v>0</v>
      </c>
      <c r="Q125" s="63"/>
      <c r="R125" s="125">
        <f>R126+R142+R248+R251</f>
        <v>6.0145600000000007E-2</v>
      </c>
      <c r="S125" s="63"/>
      <c r="T125" s="126">
        <f>T126+T142+T248+T251</f>
        <v>0.6120000000000001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74</v>
      </c>
      <c r="AU125" s="14" t="s">
        <v>105</v>
      </c>
      <c r="BK125" s="127">
        <f>BK126+BK142+BK248+BK251</f>
        <v>0</v>
      </c>
    </row>
    <row r="126" spans="1:65" s="12" customFormat="1" ht="25.9" customHeight="1">
      <c r="B126" s="128"/>
      <c r="D126" s="129" t="s">
        <v>74</v>
      </c>
      <c r="E126" s="130" t="s">
        <v>136</v>
      </c>
      <c r="F126" s="130" t="s">
        <v>137</v>
      </c>
      <c r="I126" s="131"/>
      <c r="J126" s="132">
        <f>BK126</f>
        <v>0</v>
      </c>
      <c r="L126" s="128"/>
      <c r="M126" s="133"/>
      <c r="N126" s="134"/>
      <c r="O126" s="134"/>
      <c r="P126" s="135">
        <f>P127</f>
        <v>0</v>
      </c>
      <c r="Q126" s="134"/>
      <c r="R126" s="135">
        <f>R127</f>
        <v>0</v>
      </c>
      <c r="S126" s="134"/>
      <c r="T126" s="136">
        <f>T127</f>
        <v>0.6120000000000001</v>
      </c>
      <c r="AR126" s="129" t="s">
        <v>83</v>
      </c>
      <c r="AT126" s="137" t="s">
        <v>74</v>
      </c>
      <c r="AU126" s="137" t="s">
        <v>75</v>
      </c>
      <c r="AY126" s="129" t="s">
        <v>138</v>
      </c>
      <c r="BK126" s="138">
        <f>BK127</f>
        <v>0</v>
      </c>
    </row>
    <row r="127" spans="1:65" s="12" customFormat="1" ht="22.9" customHeight="1">
      <c r="B127" s="128"/>
      <c r="D127" s="129" t="s">
        <v>74</v>
      </c>
      <c r="E127" s="139" t="s">
        <v>175</v>
      </c>
      <c r="F127" s="139" t="s">
        <v>349</v>
      </c>
      <c r="I127" s="131"/>
      <c r="J127" s="140">
        <f>BK127</f>
        <v>0</v>
      </c>
      <c r="L127" s="128"/>
      <c r="M127" s="133"/>
      <c r="N127" s="134"/>
      <c r="O127" s="134"/>
      <c r="P127" s="135">
        <f>SUM(P128:P141)</f>
        <v>0</v>
      </c>
      <c r="Q127" s="134"/>
      <c r="R127" s="135">
        <f>SUM(R128:R141)</f>
        <v>0</v>
      </c>
      <c r="S127" s="134"/>
      <c r="T127" s="136">
        <f>SUM(T128:T141)</f>
        <v>0.6120000000000001</v>
      </c>
      <c r="AR127" s="129" t="s">
        <v>83</v>
      </c>
      <c r="AT127" s="137" t="s">
        <v>74</v>
      </c>
      <c r="AU127" s="137" t="s">
        <v>83</v>
      </c>
      <c r="AY127" s="129" t="s">
        <v>138</v>
      </c>
      <c r="BK127" s="138">
        <f>SUM(BK128:BK141)</f>
        <v>0</v>
      </c>
    </row>
    <row r="128" spans="1:65" s="2" customFormat="1" ht="24.2" customHeight="1">
      <c r="A128" s="29"/>
      <c r="B128" s="141"/>
      <c r="C128" s="142" t="s">
        <v>83</v>
      </c>
      <c r="D128" s="142" t="s">
        <v>140</v>
      </c>
      <c r="E128" s="143" t="s">
        <v>1177</v>
      </c>
      <c r="F128" s="144" t="s">
        <v>1178</v>
      </c>
      <c r="G128" s="145" t="s">
        <v>237</v>
      </c>
      <c r="H128" s="146">
        <v>2</v>
      </c>
      <c r="I128" s="147"/>
      <c r="J128" s="148">
        <f t="shared" ref="J128:J141" si="0">ROUND(I128*H128,2)</f>
        <v>0</v>
      </c>
      <c r="K128" s="149"/>
      <c r="L128" s="30"/>
      <c r="M128" s="150" t="s">
        <v>1</v>
      </c>
      <c r="N128" s="151" t="s">
        <v>41</v>
      </c>
      <c r="O128" s="55"/>
      <c r="P128" s="152">
        <f t="shared" ref="P128:P141" si="1">O128*H128</f>
        <v>0</v>
      </c>
      <c r="Q128" s="152">
        <v>0</v>
      </c>
      <c r="R128" s="152">
        <f t="shared" ref="R128:R141" si="2">Q128*H128</f>
        <v>0</v>
      </c>
      <c r="S128" s="152">
        <v>1.2999999999999999E-2</v>
      </c>
      <c r="T128" s="153">
        <f t="shared" ref="T128:T141" si="3">S128*H128</f>
        <v>2.5999999999999999E-2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144</v>
      </c>
      <c r="AT128" s="154" t="s">
        <v>140</v>
      </c>
      <c r="AU128" s="154" t="s">
        <v>145</v>
      </c>
      <c r="AY128" s="14" t="s">
        <v>138</v>
      </c>
      <c r="BE128" s="155">
        <f t="shared" ref="BE128:BE141" si="4">IF(N128="základná",J128,0)</f>
        <v>0</v>
      </c>
      <c r="BF128" s="155">
        <f t="shared" ref="BF128:BF141" si="5">IF(N128="znížená",J128,0)</f>
        <v>0</v>
      </c>
      <c r="BG128" s="155">
        <f t="shared" ref="BG128:BG141" si="6">IF(N128="zákl. prenesená",J128,0)</f>
        <v>0</v>
      </c>
      <c r="BH128" s="155">
        <f t="shared" ref="BH128:BH141" si="7">IF(N128="zníž. prenesená",J128,0)</f>
        <v>0</v>
      </c>
      <c r="BI128" s="155">
        <f t="shared" ref="BI128:BI141" si="8">IF(N128="nulová",J128,0)</f>
        <v>0</v>
      </c>
      <c r="BJ128" s="14" t="s">
        <v>145</v>
      </c>
      <c r="BK128" s="155">
        <f t="shared" ref="BK128:BK141" si="9">ROUND(I128*H128,2)</f>
        <v>0</v>
      </c>
      <c r="BL128" s="14" t="s">
        <v>144</v>
      </c>
      <c r="BM128" s="154" t="s">
        <v>1179</v>
      </c>
    </row>
    <row r="129" spans="1:65" s="2" customFormat="1" ht="24.2" customHeight="1">
      <c r="A129" s="29"/>
      <c r="B129" s="141"/>
      <c r="C129" s="142" t="s">
        <v>144</v>
      </c>
      <c r="D129" s="142" t="s">
        <v>140</v>
      </c>
      <c r="E129" s="143" t="s">
        <v>1180</v>
      </c>
      <c r="F129" s="144" t="s">
        <v>1181</v>
      </c>
      <c r="G129" s="145" t="s">
        <v>237</v>
      </c>
      <c r="H129" s="146">
        <v>22</v>
      </c>
      <c r="I129" s="147"/>
      <c r="J129" s="148">
        <f t="shared" si="0"/>
        <v>0</v>
      </c>
      <c r="K129" s="149"/>
      <c r="L129" s="30"/>
      <c r="M129" s="150" t="s">
        <v>1</v>
      </c>
      <c r="N129" s="151" t="s">
        <v>41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1E-3</v>
      </c>
      <c r="T129" s="153">
        <f t="shared" si="3"/>
        <v>2.1999999999999999E-2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144</v>
      </c>
      <c r="AT129" s="154" t="s">
        <v>140</v>
      </c>
      <c r="AU129" s="154" t="s">
        <v>145</v>
      </c>
      <c r="AY129" s="14" t="s">
        <v>138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145</v>
      </c>
      <c r="BK129" s="155">
        <f t="shared" si="9"/>
        <v>0</v>
      </c>
      <c r="BL129" s="14" t="s">
        <v>144</v>
      </c>
      <c r="BM129" s="154" t="s">
        <v>1182</v>
      </c>
    </row>
    <row r="130" spans="1:65" s="2" customFormat="1" ht="24.2" customHeight="1">
      <c r="A130" s="29"/>
      <c r="B130" s="141"/>
      <c r="C130" s="142" t="s">
        <v>159</v>
      </c>
      <c r="D130" s="142" t="s">
        <v>140</v>
      </c>
      <c r="E130" s="143" t="s">
        <v>1183</v>
      </c>
      <c r="F130" s="144" t="s">
        <v>1184</v>
      </c>
      <c r="G130" s="145" t="s">
        <v>237</v>
      </c>
      <c r="H130" s="146">
        <v>3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41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3.0000000000000001E-3</v>
      </c>
      <c r="T130" s="153">
        <f t="shared" si="3"/>
        <v>9.0000000000000011E-3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144</v>
      </c>
      <c r="AT130" s="154" t="s">
        <v>140</v>
      </c>
      <c r="AU130" s="154" t="s">
        <v>145</v>
      </c>
      <c r="AY130" s="14" t="s">
        <v>138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145</v>
      </c>
      <c r="BK130" s="155">
        <f t="shared" si="9"/>
        <v>0</v>
      </c>
      <c r="BL130" s="14" t="s">
        <v>144</v>
      </c>
      <c r="BM130" s="154" t="s">
        <v>1185</v>
      </c>
    </row>
    <row r="131" spans="1:65" s="2" customFormat="1" ht="37.9" customHeight="1">
      <c r="A131" s="29"/>
      <c r="B131" s="141"/>
      <c r="C131" s="142" t="s">
        <v>163</v>
      </c>
      <c r="D131" s="142" t="s">
        <v>140</v>
      </c>
      <c r="E131" s="143" t="s">
        <v>1186</v>
      </c>
      <c r="F131" s="144" t="s">
        <v>1187</v>
      </c>
      <c r="G131" s="145" t="s">
        <v>153</v>
      </c>
      <c r="H131" s="146">
        <v>40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41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2E-3</v>
      </c>
      <c r="T131" s="153">
        <f t="shared" si="3"/>
        <v>0.08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144</v>
      </c>
      <c r="AT131" s="154" t="s">
        <v>140</v>
      </c>
      <c r="AU131" s="154" t="s">
        <v>145</v>
      </c>
      <c r="AY131" s="14" t="s">
        <v>138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145</v>
      </c>
      <c r="BK131" s="155">
        <f t="shared" si="9"/>
        <v>0</v>
      </c>
      <c r="BL131" s="14" t="s">
        <v>144</v>
      </c>
      <c r="BM131" s="154" t="s">
        <v>1188</v>
      </c>
    </row>
    <row r="132" spans="1:65" s="2" customFormat="1" ht="37.9" customHeight="1">
      <c r="A132" s="29"/>
      <c r="B132" s="141"/>
      <c r="C132" s="142" t="s">
        <v>167</v>
      </c>
      <c r="D132" s="142" t="s">
        <v>140</v>
      </c>
      <c r="E132" s="143" t="s">
        <v>1189</v>
      </c>
      <c r="F132" s="144" t="s">
        <v>1190</v>
      </c>
      <c r="G132" s="145" t="s">
        <v>153</v>
      </c>
      <c r="H132" s="146">
        <v>15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41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5.0000000000000001E-3</v>
      </c>
      <c r="T132" s="153">
        <f t="shared" si="3"/>
        <v>7.4999999999999997E-2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144</v>
      </c>
      <c r="AT132" s="154" t="s">
        <v>140</v>
      </c>
      <c r="AU132" s="154" t="s">
        <v>145</v>
      </c>
      <c r="AY132" s="14" t="s">
        <v>138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145</v>
      </c>
      <c r="BK132" s="155">
        <f t="shared" si="9"/>
        <v>0</v>
      </c>
      <c r="BL132" s="14" t="s">
        <v>144</v>
      </c>
      <c r="BM132" s="154" t="s">
        <v>1191</v>
      </c>
    </row>
    <row r="133" spans="1:65" s="2" customFormat="1" ht="37.9" customHeight="1">
      <c r="A133" s="29"/>
      <c r="B133" s="141"/>
      <c r="C133" s="142" t="s">
        <v>171</v>
      </c>
      <c r="D133" s="142" t="s">
        <v>140</v>
      </c>
      <c r="E133" s="143" t="s">
        <v>1192</v>
      </c>
      <c r="F133" s="144" t="s">
        <v>1193</v>
      </c>
      <c r="G133" s="145" t="s">
        <v>153</v>
      </c>
      <c r="H133" s="146">
        <v>10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41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1.2999999999999999E-2</v>
      </c>
      <c r="T133" s="153">
        <f t="shared" si="3"/>
        <v>0.13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144</v>
      </c>
      <c r="AT133" s="154" t="s">
        <v>140</v>
      </c>
      <c r="AU133" s="154" t="s">
        <v>145</v>
      </c>
      <c r="AY133" s="14" t="s">
        <v>138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145</v>
      </c>
      <c r="BK133" s="155">
        <f t="shared" si="9"/>
        <v>0</v>
      </c>
      <c r="BL133" s="14" t="s">
        <v>144</v>
      </c>
      <c r="BM133" s="154" t="s">
        <v>1194</v>
      </c>
    </row>
    <row r="134" spans="1:65" s="2" customFormat="1" ht="37.9" customHeight="1">
      <c r="A134" s="29"/>
      <c r="B134" s="141"/>
      <c r="C134" s="142" t="s">
        <v>175</v>
      </c>
      <c r="D134" s="142" t="s">
        <v>140</v>
      </c>
      <c r="E134" s="143" t="s">
        <v>1195</v>
      </c>
      <c r="F134" s="144" t="s">
        <v>1196</v>
      </c>
      <c r="G134" s="145" t="s">
        <v>153</v>
      </c>
      <c r="H134" s="146">
        <v>10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41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2.7E-2</v>
      </c>
      <c r="T134" s="153">
        <f t="shared" si="3"/>
        <v>0.27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144</v>
      </c>
      <c r="AT134" s="154" t="s">
        <v>140</v>
      </c>
      <c r="AU134" s="154" t="s">
        <v>145</v>
      </c>
      <c r="AY134" s="14" t="s">
        <v>138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145</v>
      </c>
      <c r="BK134" s="155">
        <f t="shared" si="9"/>
        <v>0</v>
      </c>
      <c r="BL134" s="14" t="s">
        <v>144</v>
      </c>
      <c r="BM134" s="154" t="s">
        <v>1197</v>
      </c>
    </row>
    <row r="135" spans="1:65" s="2" customFormat="1" ht="24.2" customHeight="1">
      <c r="A135" s="29"/>
      <c r="B135" s="141"/>
      <c r="C135" s="142" t="s">
        <v>179</v>
      </c>
      <c r="D135" s="142" t="s">
        <v>140</v>
      </c>
      <c r="E135" s="143" t="s">
        <v>1198</v>
      </c>
      <c r="F135" s="144" t="s">
        <v>389</v>
      </c>
      <c r="G135" s="145" t="s">
        <v>182</v>
      </c>
      <c r="H135" s="146">
        <v>0.61199999999999999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41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144</v>
      </c>
      <c r="AT135" s="154" t="s">
        <v>140</v>
      </c>
      <c r="AU135" s="154" t="s">
        <v>145</v>
      </c>
      <c r="AY135" s="14" t="s">
        <v>138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145</v>
      </c>
      <c r="BK135" s="155">
        <f t="shared" si="9"/>
        <v>0</v>
      </c>
      <c r="BL135" s="14" t="s">
        <v>144</v>
      </c>
      <c r="BM135" s="154" t="s">
        <v>1199</v>
      </c>
    </row>
    <row r="136" spans="1:65" s="2" customFormat="1" ht="14.45" customHeight="1">
      <c r="A136" s="29"/>
      <c r="B136" s="141"/>
      <c r="C136" s="142" t="s">
        <v>184</v>
      </c>
      <c r="D136" s="142" t="s">
        <v>140</v>
      </c>
      <c r="E136" s="143" t="s">
        <v>1200</v>
      </c>
      <c r="F136" s="144" t="s">
        <v>1201</v>
      </c>
      <c r="G136" s="145" t="s">
        <v>182</v>
      </c>
      <c r="H136" s="146">
        <v>0.61199999999999999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41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144</v>
      </c>
      <c r="AT136" s="154" t="s">
        <v>140</v>
      </c>
      <c r="AU136" s="154" t="s">
        <v>145</v>
      </c>
      <c r="AY136" s="14" t="s">
        <v>138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145</v>
      </c>
      <c r="BK136" s="155">
        <f t="shared" si="9"/>
        <v>0</v>
      </c>
      <c r="BL136" s="14" t="s">
        <v>144</v>
      </c>
      <c r="BM136" s="154" t="s">
        <v>1202</v>
      </c>
    </row>
    <row r="137" spans="1:65" s="2" customFormat="1" ht="14.45" customHeight="1">
      <c r="A137" s="29"/>
      <c r="B137" s="141"/>
      <c r="C137" s="142" t="s">
        <v>188</v>
      </c>
      <c r="D137" s="142" t="s">
        <v>140</v>
      </c>
      <c r="E137" s="143" t="s">
        <v>660</v>
      </c>
      <c r="F137" s="144" t="s">
        <v>397</v>
      </c>
      <c r="G137" s="145" t="s">
        <v>182</v>
      </c>
      <c r="H137" s="146">
        <v>0.61199999999999999</v>
      </c>
      <c r="I137" s="147"/>
      <c r="J137" s="148">
        <f t="shared" si="0"/>
        <v>0</v>
      </c>
      <c r="K137" s="149"/>
      <c r="L137" s="30"/>
      <c r="M137" s="150" t="s">
        <v>1</v>
      </c>
      <c r="N137" s="151" t="s">
        <v>41</v>
      </c>
      <c r="O137" s="55"/>
      <c r="P137" s="152">
        <f t="shared" si="1"/>
        <v>0</v>
      </c>
      <c r="Q137" s="152">
        <v>0</v>
      </c>
      <c r="R137" s="152">
        <f t="shared" si="2"/>
        <v>0</v>
      </c>
      <c r="S137" s="152">
        <v>0</v>
      </c>
      <c r="T137" s="153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144</v>
      </c>
      <c r="AT137" s="154" t="s">
        <v>140</v>
      </c>
      <c r="AU137" s="154" t="s">
        <v>145</v>
      </c>
      <c r="AY137" s="14" t="s">
        <v>138</v>
      </c>
      <c r="BE137" s="155">
        <f t="shared" si="4"/>
        <v>0</v>
      </c>
      <c r="BF137" s="155">
        <f t="shared" si="5"/>
        <v>0</v>
      </c>
      <c r="BG137" s="155">
        <f t="shared" si="6"/>
        <v>0</v>
      </c>
      <c r="BH137" s="155">
        <f t="shared" si="7"/>
        <v>0</v>
      </c>
      <c r="BI137" s="155">
        <f t="shared" si="8"/>
        <v>0</v>
      </c>
      <c r="BJ137" s="14" t="s">
        <v>145</v>
      </c>
      <c r="BK137" s="155">
        <f t="shared" si="9"/>
        <v>0</v>
      </c>
      <c r="BL137" s="14" t="s">
        <v>144</v>
      </c>
      <c r="BM137" s="154" t="s">
        <v>1203</v>
      </c>
    </row>
    <row r="138" spans="1:65" s="2" customFormat="1" ht="24.2" customHeight="1">
      <c r="A138" s="29"/>
      <c r="B138" s="141"/>
      <c r="C138" s="142" t="s">
        <v>194</v>
      </c>
      <c r="D138" s="142" t="s">
        <v>140</v>
      </c>
      <c r="E138" s="143" t="s">
        <v>662</v>
      </c>
      <c r="F138" s="144" t="s">
        <v>401</v>
      </c>
      <c r="G138" s="145" t="s">
        <v>182</v>
      </c>
      <c r="H138" s="146">
        <v>0.61199999999999999</v>
      </c>
      <c r="I138" s="147"/>
      <c r="J138" s="148">
        <f t="shared" si="0"/>
        <v>0</v>
      </c>
      <c r="K138" s="149"/>
      <c r="L138" s="30"/>
      <c r="M138" s="150" t="s">
        <v>1</v>
      </c>
      <c r="N138" s="151" t="s">
        <v>41</v>
      </c>
      <c r="O138" s="55"/>
      <c r="P138" s="152">
        <f t="shared" si="1"/>
        <v>0</v>
      </c>
      <c r="Q138" s="152">
        <v>0</v>
      </c>
      <c r="R138" s="152">
        <f t="shared" si="2"/>
        <v>0</v>
      </c>
      <c r="S138" s="152">
        <v>0</v>
      </c>
      <c r="T138" s="153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144</v>
      </c>
      <c r="AT138" s="154" t="s">
        <v>140</v>
      </c>
      <c r="AU138" s="154" t="s">
        <v>145</v>
      </c>
      <c r="AY138" s="14" t="s">
        <v>138</v>
      </c>
      <c r="BE138" s="155">
        <f t="shared" si="4"/>
        <v>0</v>
      </c>
      <c r="BF138" s="155">
        <f t="shared" si="5"/>
        <v>0</v>
      </c>
      <c r="BG138" s="155">
        <f t="shared" si="6"/>
        <v>0</v>
      </c>
      <c r="BH138" s="155">
        <f t="shared" si="7"/>
        <v>0</v>
      </c>
      <c r="BI138" s="155">
        <f t="shared" si="8"/>
        <v>0</v>
      </c>
      <c r="BJ138" s="14" t="s">
        <v>145</v>
      </c>
      <c r="BK138" s="155">
        <f t="shared" si="9"/>
        <v>0</v>
      </c>
      <c r="BL138" s="14" t="s">
        <v>144</v>
      </c>
      <c r="BM138" s="154" t="s">
        <v>1204</v>
      </c>
    </row>
    <row r="139" spans="1:65" s="2" customFormat="1" ht="24.2" customHeight="1">
      <c r="A139" s="29"/>
      <c r="B139" s="141"/>
      <c r="C139" s="142" t="s">
        <v>198</v>
      </c>
      <c r="D139" s="142" t="s">
        <v>140</v>
      </c>
      <c r="E139" s="143" t="s">
        <v>1205</v>
      </c>
      <c r="F139" s="144" t="s">
        <v>405</v>
      </c>
      <c r="G139" s="145" t="s">
        <v>182</v>
      </c>
      <c r="H139" s="146">
        <v>0.61199999999999999</v>
      </c>
      <c r="I139" s="147"/>
      <c r="J139" s="148">
        <f t="shared" si="0"/>
        <v>0</v>
      </c>
      <c r="K139" s="149"/>
      <c r="L139" s="30"/>
      <c r="M139" s="150" t="s">
        <v>1</v>
      </c>
      <c r="N139" s="151" t="s">
        <v>41</v>
      </c>
      <c r="O139" s="55"/>
      <c r="P139" s="152">
        <f t="shared" si="1"/>
        <v>0</v>
      </c>
      <c r="Q139" s="152">
        <v>0</v>
      </c>
      <c r="R139" s="152">
        <f t="shared" si="2"/>
        <v>0</v>
      </c>
      <c r="S139" s="152">
        <v>0</v>
      </c>
      <c r="T139" s="153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144</v>
      </c>
      <c r="AT139" s="154" t="s">
        <v>140</v>
      </c>
      <c r="AU139" s="154" t="s">
        <v>145</v>
      </c>
      <c r="AY139" s="14" t="s">
        <v>138</v>
      </c>
      <c r="BE139" s="155">
        <f t="shared" si="4"/>
        <v>0</v>
      </c>
      <c r="BF139" s="155">
        <f t="shared" si="5"/>
        <v>0</v>
      </c>
      <c r="BG139" s="155">
        <f t="shared" si="6"/>
        <v>0</v>
      </c>
      <c r="BH139" s="155">
        <f t="shared" si="7"/>
        <v>0</v>
      </c>
      <c r="BI139" s="155">
        <f t="shared" si="8"/>
        <v>0</v>
      </c>
      <c r="BJ139" s="14" t="s">
        <v>145</v>
      </c>
      <c r="BK139" s="155">
        <f t="shared" si="9"/>
        <v>0</v>
      </c>
      <c r="BL139" s="14" t="s">
        <v>144</v>
      </c>
      <c r="BM139" s="154" t="s">
        <v>1206</v>
      </c>
    </row>
    <row r="140" spans="1:65" s="2" customFormat="1" ht="24.2" customHeight="1">
      <c r="A140" s="29"/>
      <c r="B140" s="141"/>
      <c r="C140" s="142" t="s">
        <v>202</v>
      </c>
      <c r="D140" s="142" t="s">
        <v>140</v>
      </c>
      <c r="E140" s="143" t="s">
        <v>1207</v>
      </c>
      <c r="F140" s="144" t="s">
        <v>1208</v>
      </c>
      <c r="G140" s="145" t="s">
        <v>182</v>
      </c>
      <c r="H140" s="146">
        <v>0.61199999999999999</v>
      </c>
      <c r="I140" s="147"/>
      <c r="J140" s="148">
        <f t="shared" si="0"/>
        <v>0</v>
      </c>
      <c r="K140" s="149"/>
      <c r="L140" s="30"/>
      <c r="M140" s="150" t="s">
        <v>1</v>
      </c>
      <c r="N140" s="151" t="s">
        <v>41</v>
      </c>
      <c r="O140" s="55"/>
      <c r="P140" s="152">
        <f t="shared" si="1"/>
        <v>0</v>
      </c>
      <c r="Q140" s="152">
        <v>0</v>
      </c>
      <c r="R140" s="152">
        <f t="shared" si="2"/>
        <v>0</v>
      </c>
      <c r="S140" s="152">
        <v>0</v>
      </c>
      <c r="T140" s="153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144</v>
      </c>
      <c r="AT140" s="154" t="s">
        <v>140</v>
      </c>
      <c r="AU140" s="154" t="s">
        <v>145</v>
      </c>
      <c r="AY140" s="14" t="s">
        <v>138</v>
      </c>
      <c r="BE140" s="155">
        <f t="shared" si="4"/>
        <v>0</v>
      </c>
      <c r="BF140" s="155">
        <f t="shared" si="5"/>
        <v>0</v>
      </c>
      <c r="BG140" s="155">
        <f t="shared" si="6"/>
        <v>0</v>
      </c>
      <c r="BH140" s="155">
        <f t="shared" si="7"/>
        <v>0</v>
      </c>
      <c r="BI140" s="155">
        <f t="shared" si="8"/>
        <v>0</v>
      </c>
      <c r="BJ140" s="14" t="s">
        <v>145</v>
      </c>
      <c r="BK140" s="155">
        <f t="shared" si="9"/>
        <v>0</v>
      </c>
      <c r="BL140" s="14" t="s">
        <v>144</v>
      </c>
      <c r="BM140" s="154" t="s">
        <v>1209</v>
      </c>
    </row>
    <row r="141" spans="1:65" s="2" customFormat="1" ht="24.2" customHeight="1">
      <c r="A141" s="29"/>
      <c r="B141" s="141"/>
      <c r="C141" s="142" t="s">
        <v>206</v>
      </c>
      <c r="D141" s="142" t="s">
        <v>140</v>
      </c>
      <c r="E141" s="143" t="s">
        <v>1210</v>
      </c>
      <c r="F141" s="144" t="s">
        <v>1211</v>
      </c>
      <c r="G141" s="145" t="s">
        <v>182</v>
      </c>
      <c r="H141" s="146">
        <v>0.61199999999999999</v>
      </c>
      <c r="I141" s="147"/>
      <c r="J141" s="148">
        <f t="shared" si="0"/>
        <v>0</v>
      </c>
      <c r="K141" s="149"/>
      <c r="L141" s="30"/>
      <c r="M141" s="150" t="s">
        <v>1</v>
      </c>
      <c r="N141" s="151" t="s">
        <v>41</v>
      </c>
      <c r="O141" s="55"/>
      <c r="P141" s="152">
        <f t="shared" si="1"/>
        <v>0</v>
      </c>
      <c r="Q141" s="152">
        <v>0</v>
      </c>
      <c r="R141" s="152">
        <f t="shared" si="2"/>
        <v>0</v>
      </c>
      <c r="S141" s="152">
        <v>0</v>
      </c>
      <c r="T141" s="153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144</v>
      </c>
      <c r="AT141" s="154" t="s">
        <v>140</v>
      </c>
      <c r="AU141" s="154" t="s">
        <v>145</v>
      </c>
      <c r="AY141" s="14" t="s">
        <v>138</v>
      </c>
      <c r="BE141" s="155">
        <f t="shared" si="4"/>
        <v>0</v>
      </c>
      <c r="BF141" s="155">
        <f t="shared" si="5"/>
        <v>0</v>
      </c>
      <c r="BG141" s="155">
        <f t="shared" si="6"/>
        <v>0</v>
      </c>
      <c r="BH141" s="155">
        <f t="shared" si="7"/>
        <v>0</v>
      </c>
      <c r="BI141" s="155">
        <f t="shared" si="8"/>
        <v>0</v>
      </c>
      <c r="BJ141" s="14" t="s">
        <v>145</v>
      </c>
      <c r="BK141" s="155">
        <f t="shared" si="9"/>
        <v>0</v>
      </c>
      <c r="BL141" s="14" t="s">
        <v>144</v>
      </c>
      <c r="BM141" s="154" t="s">
        <v>1212</v>
      </c>
    </row>
    <row r="142" spans="1:65" s="12" customFormat="1" ht="25.9" customHeight="1">
      <c r="B142" s="128"/>
      <c r="D142" s="129" t="s">
        <v>74</v>
      </c>
      <c r="E142" s="130" t="s">
        <v>189</v>
      </c>
      <c r="F142" s="130" t="s">
        <v>1109</v>
      </c>
      <c r="I142" s="131"/>
      <c r="J142" s="132">
        <f>BK142</f>
        <v>0</v>
      </c>
      <c r="L142" s="128"/>
      <c r="M142" s="133"/>
      <c r="N142" s="134"/>
      <c r="O142" s="134"/>
      <c r="P142" s="135">
        <f>P143+P244+P246</f>
        <v>0</v>
      </c>
      <c r="Q142" s="134"/>
      <c r="R142" s="135">
        <f>R143+R244+R246</f>
        <v>6.0145600000000007E-2</v>
      </c>
      <c r="S142" s="134"/>
      <c r="T142" s="136">
        <f>T143+T244+T246</f>
        <v>0</v>
      </c>
      <c r="AR142" s="129" t="s">
        <v>150</v>
      </c>
      <c r="AT142" s="137" t="s">
        <v>74</v>
      </c>
      <c r="AU142" s="137" t="s">
        <v>75</v>
      </c>
      <c r="AY142" s="129" t="s">
        <v>138</v>
      </c>
      <c r="BK142" s="138">
        <f>BK143+BK244+BK246</f>
        <v>0</v>
      </c>
    </row>
    <row r="143" spans="1:65" s="12" customFormat="1" ht="22.9" customHeight="1">
      <c r="B143" s="128"/>
      <c r="D143" s="129" t="s">
        <v>74</v>
      </c>
      <c r="E143" s="139" t="s">
        <v>1213</v>
      </c>
      <c r="F143" s="139" t="s">
        <v>1214</v>
      </c>
      <c r="I143" s="131"/>
      <c r="J143" s="140">
        <f>BK143</f>
        <v>0</v>
      </c>
      <c r="L143" s="128"/>
      <c r="M143" s="133"/>
      <c r="N143" s="134"/>
      <c r="O143" s="134"/>
      <c r="P143" s="135">
        <f>SUM(P144:P243)</f>
        <v>0</v>
      </c>
      <c r="Q143" s="134"/>
      <c r="R143" s="135">
        <f>SUM(R144:R243)</f>
        <v>6.0145600000000007E-2</v>
      </c>
      <c r="S143" s="134"/>
      <c r="T143" s="136">
        <f>SUM(T144:T243)</f>
        <v>0</v>
      </c>
      <c r="AR143" s="129" t="s">
        <v>150</v>
      </c>
      <c r="AT143" s="137" t="s">
        <v>74</v>
      </c>
      <c r="AU143" s="137" t="s">
        <v>83</v>
      </c>
      <c r="AY143" s="129" t="s">
        <v>138</v>
      </c>
      <c r="BK143" s="138">
        <f>SUM(BK144:BK243)</f>
        <v>0</v>
      </c>
    </row>
    <row r="144" spans="1:65" s="2" customFormat="1" ht="24.2" customHeight="1">
      <c r="A144" s="29"/>
      <c r="B144" s="141"/>
      <c r="C144" s="142" t="s">
        <v>210</v>
      </c>
      <c r="D144" s="142" t="s">
        <v>140</v>
      </c>
      <c r="E144" s="143" t="s">
        <v>1215</v>
      </c>
      <c r="F144" s="144" t="s">
        <v>1216</v>
      </c>
      <c r="G144" s="145" t="s">
        <v>153</v>
      </c>
      <c r="H144" s="146">
        <v>5</v>
      </c>
      <c r="I144" s="147"/>
      <c r="J144" s="148">
        <f t="shared" ref="J144:J175" si="10">ROUND(I144*H144,2)</f>
        <v>0</v>
      </c>
      <c r="K144" s="149"/>
      <c r="L144" s="30"/>
      <c r="M144" s="150" t="s">
        <v>1</v>
      </c>
      <c r="N144" s="151" t="s">
        <v>41</v>
      </c>
      <c r="O144" s="55"/>
      <c r="P144" s="152">
        <f t="shared" ref="P144:P175" si="11">O144*H144</f>
        <v>0</v>
      </c>
      <c r="Q144" s="152">
        <v>0</v>
      </c>
      <c r="R144" s="152">
        <f t="shared" ref="R144:R175" si="12">Q144*H144</f>
        <v>0</v>
      </c>
      <c r="S144" s="152">
        <v>0</v>
      </c>
      <c r="T144" s="153">
        <f t="shared" ref="T144:T175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403</v>
      </c>
      <c r="AT144" s="154" t="s">
        <v>140</v>
      </c>
      <c r="AU144" s="154" t="s">
        <v>145</v>
      </c>
      <c r="AY144" s="14" t="s">
        <v>138</v>
      </c>
      <c r="BE144" s="155">
        <f t="shared" ref="BE144:BE175" si="14">IF(N144="základná",J144,0)</f>
        <v>0</v>
      </c>
      <c r="BF144" s="155">
        <f t="shared" ref="BF144:BF175" si="15">IF(N144="znížená",J144,0)</f>
        <v>0</v>
      </c>
      <c r="BG144" s="155">
        <f t="shared" ref="BG144:BG175" si="16">IF(N144="zákl. prenesená",J144,0)</f>
        <v>0</v>
      </c>
      <c r="BH144" s="155">
        <f t="shared" ref="BH144:BH175" si="17">IF(N144="zníž. prenesená",J144,0)</f>
        <v>0</v>
      </c>
      <c r="BI144" s="155">
        <f t="shared" ref="BI144:BI175" si="18">IF(N144="nulová",J144,0)</f>
        <v>0</v>
      </c>
      <c r="BJ144" s="14" t="s">
        <v>145</v>
      </c>
      <c r="BK144" s="155">
        <f t="shared" ref="BK144:BK175" si="19">ROUND(I144*H144,2)</f>
        <v>0</v>
      </c>
      <c r="BL144" s="14" t="s">
        <v>403</v>
      </c>
      <c r="BM144" s="154" t="s">
        <v>1217</v>
      </c>
    </row>
    <row r="145" spans="1:65" s="2" customFormat="1" ht="14.45" customHeight="1">
      <c r="A145" s="29"/>
      <c r="B145" s="141"/>
      <c r="C145" s="156" t="s">
        <v>214</v>
      </c>
      <c r="D145" s="156" t="s">
        <v>189</v>
      </c>
      <c r="E145" s="157" t="s">
        <v>1218</v>
      </c>
      <c r="F145" s="158" t="s">
        <v>1219</v>
      </c>
      <c r="G145" s="159" t="s">
        <v>153</v>
      </c>
      <c r="H145" s="160">
        <v>5</v>
      </c>
      <c r="I145" s="161"/>
      <c r="J145" s="162">
        <f t="shared" si="10"/>
        <v>0</v>
      </c>
      <c r="K145" s="163"/>
      <c r="L145" s="164"/>
      <c r="M145" s="165" t="s">
        <v>1</v>
      </c>
      <c r="N145" s="166" t="s">
        <v>41</v>
      </c>
      <c r="O145" s="55"/>
      <c r="P145" s="152">
        <f t="shared" si="11"/>
        <v>0</v>
      </c>
      <c r="Q145" s="152">
        <v>7.3999999999999996E-5</v>
      </c>
      <c r="R145" s="152">
        <f t="shared" si="12"/>
        <v>3.6999999999999999E-4</v>
      </c>
      <c r="S145" s="152">
        <v>0</v>
      </c>
      <c r="T145" s="153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1120</v>
      </c>
      <c r="AT145" s="154" t="s">
        <v>189</v>
      </c>
      <c r="AU145" s="154" t="s">
        <v>145</v>
      </c>
      <c r="AY145" s="14" t="s">
        <v>138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145</v>
      </c>
      <c r="BK145" s="155">
        <f t="shared" si="19"/>
        <v>0</v>
      </c>
      <c r="BL145" s="14" t="s">
        <v>1120</v>
      </c>
      <c r="BM145" s="154" t="s">
        <v>1220</v>
      </c>
    </row>
    <row r="146" spans="1:65" s="2" customFormat="1" ht="14.45" customHeight="1">
      <c r="A146" s="29"/>
      <c r="B146" s="141"/>
      <c r="C146" s="156" t="s">
        <v>218</v>
      </c>
      <c r="D146" s="156" t="s">
        <v>189</v>
      </c>
      <c r="E146" s="157" t="s">
        <v>1221</v>
      </c>
      <c r="F146" s="158" t="s">
        <v>1222</v>
      </c>
      <c r="G146" s="159" t="s">
        <v>237</v>
      </c>
      <c r="H146" s="160">
        <v>1</v>
      </c>
      <c r="I146" s="161"/>
      <c r="J146" s="162">
        <f t="shared" si="10"/>
        <v>0</v>
      </c>
      <c r="K146" s="163"/>
      <c r="L146" s="164"/>
      <c r="M146" s="165" t="s">
        <v>1</v>
      </c>
      <c r="N146" s="166" t="s">
        <v>41</v>
      </c>
      <c r="O146" s="55"/>
      <c r="P146" s="152">
        <f t="shared" si="11"/>
        <v>0</v>
      </c>
      <c r="Q146" s="152">
        <v>1.0000000000000001E-5</v>
      </c>
      <c r="R146" s="152">
        <f t="shared" si="12"/>
        <v>1.0000000000000001E-5</v>
      </c>
      <c r="S146" s="152">
        <v>0</v>
      </c>
      <c r="T146" s="153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1120</v>
      </c>
      <c r="AT146" s="154" t="s">
        <v>189</v>
      </c>
      <c r="AU146" s="154" t="s">
        <v>145</v>
      </c>
      <c r="AY146" s="14" t="s">
        <v>138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145</v>
      </c>
      <c r="BK146" s="155">
        <f t="shared" si="19"/>
        <v>0</v>
      </c>
      <c r="BL146" s="14" t="s">
        <v>1120</v>
      </c>
      <c r="BM146" s="154" t="s">
        <v>1223</v>
      </c>
    </row>
    <row r="147" spans="1:65" s="2" customFormat="1" ht="14.45" customHeight="1">
      <c r="A147" s="29"/>
      <c r="B147" s="141"/>
      <c r="C147" s="142" t="s">
        <v>256</v>
      </c>
      <c r="D147" s="142" t="s">
        <v>140</v>
      </c>
      <c r="E147" s="143" t="s">
        <v>1224</v>
      </c>
      <c r="F147" s="144" t="s">
        <v>1225</v>
      </c>
      <c r="G147" s="145" t="s">
        <v>237</v>
      </c>
      <c r="H147" s="146">
        <v>13</v>
      </c>
      <c r="I147" s="147"/>
      <c r="J147" s="148">
        <f t="shared" si="10"/>
        <v>0</v>
      </c>
      <c r="K147" s="149"/>
      <c r="L147" s="30"/>
      <c r="M147" s="150" t="s">
        <v>1</v>
      </c>
      <c r="N147" s="151" t="s">
        <v>41</v>
      </c>
      <c r="O147" s="55"/>
      <c r="P147" s="152">
        <f t="shared" si="11"/>
        <v>0</v>
      </c>
      <c r="Q147" s="152">
        <v>0</v>
      </c>
      <c r="R147" s="152">
        <f t="shared" si="12"/>
        <v>0</v>
      </c>
      <c r="S147" s="152">
        <v>0</v>
      </c>
      <c r="T147" s="153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403</v>
      </c>
      <c r="AT147" s="154" t="s">
        <v>140</v>
      </c>
      <c r="AU147" s="154" t="s">
        <v>145</v>
      </c>
      <c r="AY147" s="14" t="s">
        <v>138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145</v>
      </c>
      <c r="BK147" s="155">
        <f t="shared" si="19"/>
        <v>0</v>
      </c>
      <c r="BL147" s="14" t="s">
        <v>403</v>
      </c>
      <c r="BM147" s="154" t="s">
        <v>1226</v>
      </c>
    </row>
    <row r="148" spans="1:65" s="2" customFormat="1" ht="14.45" customHeight="1">
      <c r="A148" s="29"/>
      <c r="B148" s="141"/>
      <c r="C148" s="156" t="s">
        <v>261</v>
      </c>
      <c r="D148" s="156" t="s">
        <v>189</v>
      </c>
      <c r="E148" s="157" t="s">
        <v>1227</v>
      </c>
      <c r="F148" s="158" t="s">
        <v>1228</v>
      </c>
      <c r="G148" s="159" t="s">
        <v>237</v>
      </c>
      <c r="H148" s="160">
        <v>13</v>
      </c>
      <c r="I148" s="161"/>
      <c r="J148" s="162">
        <f t="shared" si="10"/>
        <v>0</v>
      </c>
      <c r="K148" s="163"/>
      <c r="L148" s="164"/>
      <c r="M148" s="165" t="s">
        <v>1</v>
      </c>
      <c r="N148" s="166" t="s">
        <v>41</v>
      </c>
      <c r="O148" s="55"/>
      <c r="P148" s="152">
        <f t="shared" si="11"/>
        <v>0</v>
      </c>
      <c r="Q148" s="152">
        <v>5.5000000000000002E-5</v>
      </c>
      <c r="R148" s="152">
        <f t="shared" si="12"/>
        <v>7.1500000000000003E-4</v>
      </c>
      <c r="S148" s="152">
        <v>0</v>
      </c>
      <c r="T148" s="153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1120</v>
      </c>
      <c r="AT148" s="154" t="s">
        <v>189</v>
      </c>
      <c r="AU148" s="154" t="s">
        <v>145</v>
      </c>
      <c r="AY148" s="14" t="s">
        <v>138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145</v>
      </c>
      <c r="BK148" s="155">
        <f t="shared" si="19"/>
        <v>0</v>
      </c>
      <c r="BL148" s="14" t="s">
        <v>1120</v>
      </c>
      <c r="BM148" s="154" t="s">
        <v>1229</v>
      </c>
    </row>
    <row r="149" spans="1:65" s="2" customFormat="1" ht="24.2" customHeight="1">
      <c r="A149" s="29"/>
      <c r="B149" s="141"/>
      <c r="C149" s="142" t="s">
        <v>265</v>
      </c>
      <c r="D149" s="142" t="s">
        <v>140</v>
      </c>
      <c r="E149" s="143" t="s">
        <v>1230</v>
      </c>
      <c r="F149" s="144" t="s">
        <v>1231</v>
      </c>
      <c r="G149" s="145" t="s">
        <v>237</v>
      </c>
      <c r="H149" s="146">
        <v>2</v>
      </c>
      <c r="I149" s="147"/>
      <c r="J149" s="148">
        <f t="shared" si="10"/>
        <v>0</v>
      </c>
      <c r="K149" s="149"/>
      <c r="L149" s="30"/>
      <c r="M149" s="150" t="s">
        <v>1</v>
      </c>
      <c r="N149" s="151" t="s">
        <v>41</v>
      </c>
      <c r="O149" s="55"/>
      <c r="P149" s="152">
        <f t="shared" si="11"/>
        <v>0</v>
      </c>
      <c r="Q149" s="152">
        <v>0</v>
      </c>
      <c r="R149" s="152">
        <f t="shared" si="12"/>
        <v>0</v>
      </c>
      <c r="S149" s="152">
        <v>0</v>
      </c>
      <c r="T149" s="153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403</v>
      </c>
      <c r="AT149" s="154" t="s">
        <v>140</v>
      </c>
      <c r="AU149" s="154" t="s">
        <v>145</v>
      </c>
      <c r="AY149" s="14" t="s">
        <v>138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145</v>
      </c>
      <c r="BK149" s="155">
        <f t="shared" si="19"/>
        <v>0</v>
      </c>
      <c r="BL149" s="14" t="s">
        <v>403</v>
      </c>
      <c r="BM149" s="154" t="s">
        <v>1232</v>
      </c>
    </row>
    <row r="150" spans="1:65" s="2" customFormat="1" ht="14.45" customHeight="1">
      <c r="A150" s="29"/>
      <c r="B150" s="141"/>
      <c r="C150" s="156" t="s">
        <v>269</v>
      </c>
      <c r="D150" s="156" t="s">
        <v>189</v>
      </c>
      <c r="E150" s="157" t="s">
        <v>1233</v>
      </c>
      <c r="F150" s="158" t="s">
        <v>1234</v>
      </c>
      <c r="G150" s="159" t="s">
        <v>237</v>
      </c>
      <c r="H150" s="160">
        <v>2</v>
      </c>
      <c r="I150" s="161"/>
      <c r="J150" s="162">
        <f t="shared" si="10"/>
        <v>0</v>
      </c>
      <c r="K150" s="163"/>
      <c r="L150" s="164"/>
      <c r="M150" s="165" t="s">
        <v>1</v>
      </c>
      <c r="N150" s="166" t="s">
        <v>41</v>
      </c>
      <c r="O150" s="55"/>
      <c r="P150" s="152">
        <f t="shared" si="11"/>
        <v>0</v>
      </c>
      <c r="Q150" s="152">
        <v>9.5000000000000005E-5</v>
      </c>
      <c r="R150" s="152">
        <f t="shared" si="12"/>
        <v>1.9000000000000001E-4</v>
      </c>
      <c r="S150" s="152">
        <v>0</v>
      </c>
      <c r="T150" s="153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1120</v>
      </c>
      <c r="AT150" s="154" t="s">
        <v>189</v>
      </c>
      <c r="AU150" s="154" t="s">
        <v>145</v>
      </c>
      <c r="AY150" s="14" t="s">
        <v>138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145</v>
      </c>
      <c r="BK150" s="155">
        <f t="shared" si="19"/>
        <v>0</v>
      </c>
      <c r="BL150" s="14" t="s">
        <v>1120</v>
      </c>
      <c r="BM150" s="154" t="s">
        <v>1235</v>
      </c>
    </row>
    <row r="151" spans="1:65" s="2" customFormat="1" ht="24.2" customHeight="1">
      <c r="A151" s="29"/>
      <c r="B151" s="141"/>
      <c r="C151" s="142" t="s">
        <v>273</v>
      </c>
      <c r="D151" s="142" t="s">
        <v>140</v>
      </c>
      <c r="E151" s="143" t="s">
        <v>1236</v>
      </c>
      <c r="F151" s="144" t="s">
        <v>1237</v>
      </c>
      <c r="G151" s="145" t="s">
        <v>237</v>
      </c>
      <c r="H151" s="146">
        <v>2</v>
      </c>
      <c r="I151" s="147"/>
      <c r="J151" s="148">
        <f t="shared" si="10"/>
        <v>0</v>
      </c>
      <c r="K151" s="149"/>
      <c r="L151" s="30"/>
      <c r="M151" s="150" t="s">
        <v>1</v>
      </c>
      <c r="N151" s="151" t="s">
        <v>41</v>
      </c>
      <c r="O151" s="55"/>
      <c r="P151" s="152">
        <f t="shared" si="11"/>
        <v>0</v>
      </c>
      <c r="Q151" s="152">
        <v>0</v>
      </c>
      <c r="R151" s="152">
        <f t="shared" si="12"/>
        <v>0</v>
      </c>
      <c r="S151" s="152">
        <v>0</v>
      </c>
      <c r="T151" s="153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403</v>
      </c>
      <c r="AT151" s="154" t="s">
        <v>140</v>
      </c>
      <c r="AU151" s="154" t="s">
        <v>145</v>
      </c>
      <c r="AY151" s="14" t="s">
        <v>138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145</v>
      </c>
      <c r="BK151" s="155">
        <f t="shared" si="19"/>
        <v>0</v>
      </c>
      <c r="BL151" s="14" t="s">
        <v>403</v>
      </c>
      <c r="BM151" s="154" t="s">
        <v>1238</v>
      </c>
    </row>
    <row r="152" spans="1:65" s="2" customFormat="1" ht="14.45" customHeight="1">
      <c r="A152" s="29"/>
      <c r="B152" s="141"/>
      <c r="C152" s="156" t="s">
        <v>277</v>
      </c>
      <c r="D152" s="156" t="s">
        <v>189</v>
      </c>
      <c r="E152" s="157" t="s">
        <v>1239</v>
      </c>
      <c r="F152" s="158" t="s">
        <v>1240</v>
      </c>
      <c r="G152" s="159" t="s">
        <v>237</v>
      </c>
      <c r="H152" s="160">
        <v>2</v>
      </c>
      <c r="I152" s="161"/>
      <c r="J152" s="162">
        <f t="shared" si="10"/>
        <v>0</v>
      </c>
      <c r="K152" s="163"/>
      <c r="L152" s="164"/>
      <c r="M152" s="165" t="s">
        <v>1</v>
      </c>
      <c r="N152" s="166" t="s">
        <v>41</v>
      </c>
      <c r="O152" s="55"/>
      <c r="P152" s="152">
        <f t="shared" si="11"/>
        <v>0</v>
      </c>
      <c r="Q152" s="152">
        <v>2.0000000000000002E-5</v>
      </c>
      <c r="R152" s="152">
        <f t="shared" si="12"/>
        <v>4.0000000000000003E-5</v>
      </c>
      <c r="S152" s="152">
        <v>0</v>
      </c>
      <c r="T152" s="153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1120</v>
      </c>
      <c r="AT152" s="154" t="s">
        <v>189</v>
      </c>
      <c r="AU152" s="154" t="s">
        <v>145</v>
      </c>
      <c r="AY152" s="14" t="s">
        <v>138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145</v>
      </c>
      <c r="BK152" s="155">
        <f t="shared" si="19"/>
        <v>0</v>
      </c>
      <c r="BL152" s="14" t="s">
        <v>1120</v>
      </c>
      <c r="BM152" s="154" t="s">
        <v>1241</v>
      </c>
    </row>
    <row r="153" spans="1:65" s="2" customFormat="1" ht="14.45" customHeight="1">
      <c r="A153" s="29"/>
      <c r="B153" s="141"/>
      <c r="C153" s="156" t="s">
        <v>281</v>
      </c>
      <c r="D153" s="156" t="s">
        <v>189</v>
      </c>
      <c r="E153" s="157" t="s">
        <v>1242</v>
      </c>
      <c r="F153" s="158" t="s">
        <v>1243</v>
      </c>
      <c r="G153" s="159" t="s">
        <v>237</v>
      </c>
      <c r="H153" s="160">
        <v>2</v>
      </c>
      <c r="I153" s="161"/>
      <c r="J153" s="162">
        <f t="shared" si="10"/>
        <v>0</v>
      </c>
      <c r="K153" s="163"/>
      <c r="L153" s="164"/>
      <c r="M153" s="165" t="s">
        <v>1</v>
      </c>
      <c r="N153" s="166" t="s">
        <v>41</v>
      </c>
      <c r="O153" s="55"/>
      <c r="P153" s="152">
        <f t="shared" si="11"/>
        <v>0</v>
      </c>
      <c r="Q153" s="152">
        <v>3.2000000000000003E-4</v>
      </c>
      <c r="R153" s="152">
        <f t="shared" si="12"/>
        <v>6.4000000000000005E-4</v>
      </c>
      <c r="S153" s="152">
        <v>0</v>
      </c>
      <c r="T153" s="153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1120</v>
      </c>
      <c r="AT153" s="154" t="s">
        <v>189</v>
      </c>
      <c r="AU153" s="154" t="s">
        <v>145</v>
      </c>
      <c r="AY153" s="14" t="s">
        <v>138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145</v>
      </c>
      <c r="BK153" s="155">
        <f t="shared" si="19"/>
        <v>0</v>
      </c>
      <c r="BL153" s="14" t="s">
        <v>1120</v>
      </c>
      <c r="BM153" s="154" t="s">
        <v>1244</v>
      </c>
    </row>
    <row r="154" spans="1:65" s="2" customFormat="1" ht="24.2" customHeight="1">
      <c r="A154" s="29"/>
      <c r="B154" s="141"/>
      <c r="C154" s="142" t="s">
        <v>285</v>
      </c>
      <c r="D154" s="142" t="s">
        <v>140</v>
      </c>
      <c r="E154" s="143" t="s">
        <v>1245</v>
      </c>
      <c r="F154" s="144" t="s">
        <v>1246</v>
      </c>
      <c r="G154" s="145" t="s">
        <v>237</v>
      </c>
      <c r="H154" s="146">
        <v>4</v>
      </c>
      <c r="I154" s="147"/>
      <c r="J154" s="148">
        <f t="shared" si="10"/>
        <v>0</v>
      </c>
      <c r="K154" s="149"/>
      <c r="L154" s="30"/>
      <c r="M154" s="150" t="s">
        <v>1</v>
      </c>
      <c r="N154" s="151" t="s">
        <v>41</v>
      </c>
      <c r="O154" s="55"/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403</v>
      </c>
      <c r="AT154" s="154" t="s">
        <v>140</v>
      </c>
      <c r="AU154" s="154" t="s">
        <v>145</v>
      </c>
      <c r="AY154" s="14" t="s">
        <v>138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145</v>
      </c>
      <c r="BK154" s="155">
        <f t="shared" si="19"/>
        <v>0</v>
      </c>
      <c r="BL154" s="14" t="s">
        <v>403</v>
      </c>
      <c r="BM154" s="154" t="s">
        <v>1247</v>
      </c>
    </row>
    <row r="155" spans="1:65" s="2" customFormat="1" ht="14.45" customHeight="1">
      <c r="A155" s="29"/>
      <c r="B155" s="141"/>
      <c r="C155" s="156" t="s">
        <v>289</v>
      </c>
      <c r="D155" s="156" t="s">
        <v>189</v>
      </c>
      <c r="E155" s="157" t="s">
        <v>1248</v>
      </c>
      <c r="F155" s="158" t="s">
        <v>1249</v>
      </c>
      <c r="G155" s="159" t="s">
        <v>237</v>
      </c>
      <c r="H155" s="160">
        <v>4</v>
      </c>
      <c r="I155" s="161"/>
      <c r="J155" s="162">
        <f t="shared" si="10"/>
        <v>0</v>
      </c>
      <c r="K155" s="163"/>
      <c r="L155" s="164"/>
      <c r="M155" s="165" t="s">
        <v>1</v>
      </c>
      <c r="N155" s="166" t="s">
        <v>41</v>
      </c>
      <c r="O155" s="55"/>
      <c r="P155" s="152">
        <f t="shared" si="11"/>
        <v>0</v>
      </c>
      <c r="Q155" s="152">
        <v>9.7E-5</v>
      </c>
      <c r="R155" s="152">
        <f t="shared" si="12"/>
        <v>3.88E-4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1120</v>
      </c>
      <c r="AT155" s="154" t="s">
        <v>189</v>
      </c>
      <c r="AU155" s="154" t="s">
        <v>145</v>
      </c>
      <c r="AY155" s="14" t="s">
        <v>138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145</v>
      </c>
      <c r="BK155" s="155">
        <f t="shared" si="19"/>
        <v>0</v>
      </c>
      <c r="BL155" s="14" t="s">
        <v>1120</v>
      </c>
      <c r="BM155" s="154" t="s">
        <v>1250</v>
      </c>
    </row>
    <row r="156" spans="1:65" s="2" customFormat="1" ht="24.2" customHeight="1">
      <c r="A156" s="29"/>
      <c r="B156" s="141"/>
      <c r="C156" s="142" t="s">
        <v>293</v>
      </c>
      <c r="D156" s="142" t="s">
        <v>140</v>
      </c>
      <c r="E156" s="143" t="s">
        <v>1251</v>
      </c>
      <c r="F156" s="144" t="s">
        <v>1252</v>
      </c>
      <c r="G156" s="145" t="s">
        <v>237</v>
      </c>
      <c r="H156" s="146">
        <v>2</v>
      </c>
      <c r="I156" s="147"/>
      <c r="J156" s="148">
        <f t="shared" si="10"/>
        <v>0</v>
      </c>
      <c r="K156" s="149"/>
      <c r="L156" s="30"/>
      <c r="M156" s="150" t="s">
        <v>1</v>
      </c>
      <c r="N156" s="151" t="s">
        <v>41</v>
      </c>
      <c r="O156" s="55"/>
      <c r="P156" s="152">
        <f t="shared" si="11"/>
        <v>0</v>
      </c>
      <c r="Q156" s="152">
        <v>0</v>
      </c>
      <c r="R156" s="152">
        <f t="shared" si="12"/>
        <v>0</v>
      </c>
      <c r="S156" s="152">
        <v>0</v>
      </c>
      <c r="T156" s="153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403</v>
      </c>
      <c r="AT156" s="154" t="s">
        <v>140</v>
      </c>
      <c r="AU156" s="154" t="s">
        <v>145</v>
      </c>
      <c r="AY156" s="14" t="s">
        <v>138</v>
      </c>
      <c r="BE156" s="155">
        <f t="shared" si="14"/>
        <v>0</v>
      </c>
      <c r="BF156" s="155">
        <f t="shared" si="15"/>
        <v>0</v>
      </c>
      <c r="BG156" s="155">
        <f t="shared" si="16"/>
        <v>0</v>
      </c>
      <c r="BH156" s="155">
        <f t="shared" si="17"/>
        <v>0</v>
      </c>
      <c r="BI156" s="155">
        <f t="shared" si="18"/>
        <v>0</v>
      </c>
      <c r="BJ156" s="14" t="s">
        <v>145</v>
      </c>
      <c r="BK156" s="155">
        <f t="shared" si="19"/>
        <v>0</v>
      </c>
      <c r="BL156" s="14" t="s">
        <v>403</v>
      </c>
      <c r="BM156" s="154" t="s">
        <v>1253</v>
      </c>
    </row>
    <row r="157" spans="1:65" s="2" customFormat="1" ht="14.45" customHeight="1">
      <c r="A157" s="29"/>
      <c r="B157" s="141"/>
      <c r="C157" s="156" t="s">
        <v>297</v>
      </c>
      <c r="D157" s="156" t="s">
        <v>189</v>
      </c>
      <c r="E157" s="157" t="s">
        <v>1254</v>
      </c>
      <c r="F157" s="158" t="s">
        <v>1255</v>
      </c>
      <c r="G157" s="159" t="s">
        <v>237</v>
      </c>
      <c r="H157" s="160">
        <v>2</v>
      </c>
      <c r="I157" s="161"/>
      <c r="J157" s="162">
        <f t="shared" si="10"/>
        <v>0</v>
      </c>
      <c r="K157" s="163"/>
      <c r="L157" s="164"/>
      <c r="M157" s="165" t="s">
        <v>1</v>
      </c>
      <c r="N157" s="166" t="s">
        <v>41</v>
      </c>
      <c r="O157" s="55"/>
      <c r="P157" s="152">
        <f t="shared" si="11"/>
        <v>0</v>
      </c>
      <c r="Q157" s="152">
        <v>1.088E-4</v>
      </c>
      <c r="R157" s="152">
        <f t="shared" si="12"/>
        <v>2.176E-4</v>
      </c>
      <c r="S157" s="152">
        <v>0</v>
      </c>
      <c r="T157" s="153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1120</v>
      </c>
      <c r="AT157" s="154" t="s">
        <v>189</v>
      </c>
      <c r="AU157" s="154" t="s">
        <v>145</v>
      </c>
      <c r="AY157" s="14" t="s">
        <v>138</v>
      </c>
      <c r="BE157" s="155">
        <f t="shared" si="14"/>
        <v>0</v>
      </c>
      <c r="BF157" s="155">
        <f t="shared" si="15"/>
        <v>0</v>
      </c>
      <c r="BG157" s="155">
        <f t="shared" si="16"/>
        <v>0</v>
      </c>
      <c r="BH157" s="155">
        <f t="shared" si="17"/>
        <v>0</v>
      </c>
      <c r="BI157" s="155">
        <f t="shared" si="18"/>
        <v>0</v>
      </c>
      <c r="BJ157" s="14" t="s">
        <v>145</v>
      </c>
      <c r="BK157" s="155">
        <f t="shared" si="19"/>
        <v>0</v>
      </c>
      <c r="BL157" s="14" t="s">
        <v>1120</v>
      </c>
      <c r="BM157" s="154" t="s">
        <v>1256</v>
      </c>
    </row>
    <row r="158" spans="1:65" s="2" customFormat="1" ht="14.45" customHeight="1">
      <c r="A158" s="29"/>
      <c r="B158" s="141"/>
      <c r="C158" s="142" t="s">
        <v>305</v>
      </c>
      <c r="D158" s="142" t="s">
        <v>140</v>
      </c>
      <c r="E158" s="143" t="s">
        <v>1257</v>
      </c>
      <c r="F158" s="144" t="s">
        <v>1258</v>
      </c>
      <c r="G158" s="145" t="s">
        <v>237</v>
      </c>
      <c r="H158" s="146">
        <v>11</v>
      </c>
      <c r="I158" s="147"/>
      <c r="J158" s="148">
        <f t="shared" si="10"/>
        <v>0</v>
      </c>
      <c r="K158" s="149"/>
      <c r="L158" s="30"/>
      <c r="M158" s="150" t="s">
        <v>1</v>
      </c>
      <c r="N158" s="151" t="s">
        <v>41</v>
      </c>
      <c r="O158" s="55"/>
      <c r="P158" s="152">
        <f t="shared" si="11"/>
        <v>0</v>
      </c>
      <c r="Q158" s="152">
        <v>0</v>
      </c>
      <c r="R158" s="152">
        <f t="shared" si="12"/>
        <v>0</v>
      </c>
      <c r="S158" s="152">
        <v>0</v>
      </c>
      <c r="T158" s="153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403</v>
      </c>
      <c r="AT158" s="154" t="s">
        <v>140</v>
      </c>
      <c r="AU158" s="154" t="s">
        <v>145</v>
      </c>
      <c r="AY158" s="14" t="s">
        <v>138</v>
      </c>
      <c r="BE158" s="155">
        <f t="shared" si="14"/>
        <v>0</v>
      </c>
      <c r="BF158" s="155">
        <f t="shared" si="15"/>
        <v>0</v>
      </c>
      <c r="BG158" s="155">
        <f t="shared" si="16"/>
        <v>0</v>
      </c>
      <c r="BH158" s="155">
        <f t="shared" si="17"/>
        <v>0</v>
      </c>
      <c r="BI158" s="155">
        <f t="shared" si="18"/>
        <v>0</v>
      </c>
      <c r="BJ158" s="14" t="s">
        <v>145</v>
      </c>
      <c r="BK158" s="155">
        <f t="shared" si="19"/>
        <v>0</v>
      </c>
      <c r="BL158" s="14" t="s">
        <v>403</v>
      </c>
      <c r="BM158" s="154" t="s">
        <v>1259</v>
      </c>
    </row>
    <row r="159" spans="1:65" s="2" customFormat="1" ht="14.45" customHeight="1">
      <c r="A159" s="29"/>
      <c r="B159" s="141"/>
      <c r="C159" s="156" t="s">
        <v>309</v>
      </c>
      <c r="D159" s="156" t="s">
        <v>189</v>
      </c>
      <c r="E159" s="157" t="s">
        <v>1260</v>
      </c>
      <c r="F159" s="158" t="s">
        <v>1261</v>
      </c>
      <c r="G159" s="159" t="s">
        <v>237</v>
      </c>
      <c r="H159" s="160">
        <v>11</v>
      </c>
      <c r="I159" s="161"/>
      <c r="J159" s="162">
        <f t="shared" si="10"/>
        <v>0</v>
      </c>
      <c r="K159" s="163"/>
      <c r="L159" s="164"/>
      <c r="M159" s="165" t="s">
        <v>1</v>
      </c>
      <c r="N159" s="166" t="s">
        <v>41</v>
      </c>
      <c r="O159" s="55"/>
      <c r="P159" s="152">
        <f t="shared" si="11"/>
        <v>0</v>
      </c>
      <c r="Q159" s="152">
        <v>0</v>
      </c>
      <c r="R159" s="152">
        <f t="shared" si="12"/>
        <v>0</v>
      </c>
      <c r="S159" s="152">
        <v>0</v>
      </c>
      <c r="T159" s="153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1120</v>
      </c>
      <c r="AT159" s="154" t="s">
        <v>189</v>
      </c>
      <c r="AU159" s="154" t="s">
        <v>145</v>
      </c>
      <c r="AY159" s="14" t="s">
        <v>138</v>
      </c>
      <c r="BE159" s="155">
        <f t="shared" si="14"/>
        <v>0</v>
      </c>
      <c r="BF159" s="155">
        <f t="shared" si="15"/>
        <v>0</v>
      </c>
      <c r="BG159" s="155">
        <f t="shared" si="16"/>
        <v>0</v>
      </c>
      <c r="BH159" s="155">
        <f t="shared" si="17"/>
        <v>0</v>
      </c>
      <c r="BI159" s="155">
        <f t="shared" si="18"/>
        <v>0</v>
      </c>
      <c r="BJ159" s="14" t="s">
        <v>145</v>
      </c>
      <c r="BK159" s="155">
        <f t="shared" si="19"/>
        <v>0</v>
      </c>
      <c r="BL159" s="14" t="s">
        <v>1120</v>
      </c>
      <c r="BM159" s="154" t="s">
        <v>1262</v>
      </c>
    </row>
    <row r="160" spans="1:65" s="2" customFormat="1" ht="24.2" customHeight="1">
      <c r="A160" s="29"/>
      <c r="B160" s="141"/>
      <c r="C160" s="142" t="s">
        <v>313</v>
      </c>
      <c r="D160" s="142" t="s">
        <v>140</v>
      </c>
      <c r="E160" s="143" t="s">
        <v>1263</v>
      </c>
      <c r="F160" s="144" t="s">
        <v>1264</v>
      </c>
      <c r="G160" s="145" t="s">
        <v>237</v>
      </c>
      <c r="H160" s="146">
        <v>6</v>
      </c>
      <c r="I160" s="147"/>
      <c r="J160" s="148">
        <f t="shared" si="10"/>
        <v>0</v>
      </c>
      <c r="K160" s="149"/>
      <c r="L160" s="30"/>
      <c r="M160" s="150" t="s">
        <v>1</v>
      </c>
      <c r="N160" s="151" t="s">
        <v>41</v>
      </c>
      <c r="O160" s="55"/>
      <c r="P160" s="152">
        <f t="shared" si="11"/>
        <v>0</v>
      </c>
      <c r="Q160" s="152">
        <v>0</v>
      </c>
      <c r="R160" s="152">
        <f t="shared" si="12"/>
        <v>0</v>
      </c>
      <c r="S160" s="152">
        <v>0</v>
      </c>
      <c r="T160" s="153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403</v>
      </c>
      <c r="AT160" s="154" t="s">
        <v>140</v>
      </c>
      <c r="AU160" s="154" t="s">
        <v>145</v>
      </c>
      <c r="AY160" s="14" t="s">
        <v>138</v>
      </c>
      <c r="BE160" s="155">
        <f t="shared" si="14"/>
        <v>0</v>
      </c>
      <c r="BF160" s="155">
        <f t="shared" si="15"/>
        <v>0</v>
      </c>
      <c r="BG160" s="155">
        <f t="shared" si="16"/>
        <v>0</v>
      </c>
      <c r="BH160" s="155">
        <f t="shared" si="17"/>
        <v>0</v>
      </c>
      <c r="BI160" s="155">
        <f t="shared" si="18"/>
        <v>0</v>
      </c>
      <c r="BJ160" s="14" t="s">
        <v>145</v>
      </c>
      <c r="BK160" s="155">
        <f t="shared" si="19"/>
        <v>0</v>
      </c>
      <c r="BL160" s="14" t="s">
        <v>403</v>
      </c>
      <c r="BM160" s="154" t="s">
        <v>1265</v>
      </c>
    </row>
    <row r="161" spans="1:65" s="2" customFormat="1" ht="14.45" customHeight="1">
      <c r="A161" s="29"/>
      <c r="B161" s="141"/>
      <c r="C161" s="156" t="s">
        <v>317</v>
      </c>
      <c r="D161" s="156" t="s">
        <v>189</v>
      </c>
      <c r="E161" s="157" t="s">
        <v>1266</v>
      </c>
      <c r="F161" s="158" t="s">
        <v>1267</v>
      </c>
      <c r="G161" s="159" t="s">
        <v>237</v>
      </c>
      <c r="H161" s="160">
        <v>6</v>
      </c>
      <c r="I161" s="161"/>
      <c r="J161" s="162">
        <f t="shared" si="10"/>
        <v>0</v>
      </c>
      <c r="K161" s="163"/>
      <c r="L161" s="164"/>
      <c r="M161" s="165" t="s">
        <v>1</v>
      </c>
      <c r="N161" s="166" t="s">
        <v>41</v>
      </c>
      <c r="O161" s="55"/>
      <c r="P161" s="152">
        <f t="shared" si="11"/>
        <v>0</v>
      </c>
      <c r="Q161" s="152">
        <v>2.0000000000000002E-5</v>
      </c>
      <c r="R161" s="152">
        <f t="shared" si="12"/>
        <v>1.2000000000000002E-4</v>
      </c>
      <c r="S161" s="152">
        <v>0</v>
      </c>
      <c r="T161" s="153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1120</v>
      </c>
      <c r="AT161" s="154" t="s">
        <v>189</v>
      </c>
      <c r="AU161" s="154" t="s">
        <v>145</v>
      </c>
      <c r="AY161" s="14" t="s">
        <v>138</v>
      </c>
      <c r="BE161" s="155">
        <f t="shared" si="14"/>
        <v>0</v>
      </c>
      <c r="BF161" s="155">
        <f t="shared" si="15"/>
        <v>0</v>
      </c>
      <c r="BG161" s="155">
        <f t="shared" si="16"/>
        <v>0</v>
      </c>
      <c r="BH161" s="155">
        <f t="shared" si="17"/>
        <v>0</v>
      </c>
      <c r="BI161" s="155">
        <f t="shared" si="18"/>
        <v>0</v>
      </c>
      <c r="BJ161" s="14" t="s">
        <v>145</v>
      </c>
      <c r="BK161" s="155">
        <f t="shared" si="19"/>
        <v>0</v>
      </c>
      <c r="BL161" s="14" t="s">
        <v>1120</v>
      </c>
      <c r="BM161" s="154" t="s">
        <v>1268</v>
      </c>
    </row>
    <row r="162" spans="1:65" s="2" customFormat="1" ht="24.2" customHeight="1">
      <c r="A162" s="29"/>
      <c r="B162" s="141"/>
      <c r="C162" s="142" t="s">
        <v>321</v>
      </c>
      <c r="D162" s="142" t="s">
        <v>140</v>
      </c>
      <c r="E162" s="143" t="s">
        <v>1269</v>
      </c>
      <c r="F162" s="144" t="s">
        <v>1270</v>
      </c>
      <c r="G162" s="145" t="s">
        <v>237</v>
      </c>
      <c r="H162" s="146">
        <v>2</v>
      </c>
      <c r="I162" s="147"/>
      <c r="J162" s="148">
        <f t="shared" si="10"/>
        <v>0</v>
      </c>
      <c r="K162" s="149"/>
      <c r="L162" s="30"/>
      <c r="M162" s="150" t="s">
        <v>1</v>
      </c>
      <c r="N162" s="151" t="s">
        <v>41</v>
      </c>
      <c r="O162" s="55"/>
      <c r="P162" s="152">
        <f t="shared" si="11"/>
        <v>0</v>
      </c>
      <c r="Q162" s="152">
        <v>0</v>
      </c>
      <c r="R162" s="152">
        <f t="shared" si="12"/>
        <v>0</v>
      </c>
      <c r="S162" s="152">
        <v>0</v>
      </c>
      <c r="T162" s="153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403</v>
      </c>
      <c r="AT162" s="154" t="s">
        <v>140</v>
      </c>
      <c r="AU162" s="154" t="s">
        <v>145</v>
      </c>
      <c r="AY162" s="14" t="s">
        <v>138</v>
      </c>
      <c r="BE162" s="155">
        <f t="shared" si="14"/>
        <v>0</v>
      </c>
      <c r="BF162" s="155">
        <f t="shared" si="15"/>
        <v>0</v>
      </c>
      <c r="BG162" s="155">
        <f t="shared" si="16"/>
        <v>0</v>
      </c>
      <c r="BH162" s="155">
        <f t="shared" si="17"/>
        <v>0</v>
      </c>
      <c r="BI162" s="155">
        <f t="shared" si="18"/>
        <v>0</v>
      </c>
      <c r="BJ162" s="14" t="s">
        <v>145</v>
      </c>
      <c r="BK162" s="155">
        <f t="shared" si="19"/>
        <v>0</v>
      </c>
      <c r="BL162" s="14" t="s">
        <v>403</v>
      </c>
      <c r="BM162" s="154" t="s">
        <v>1271</v>
      </c>
    </row>
    <row r="163" spans="1:65" s="2" customFormat="1" ht="24.2" customHeight="1">
      <c r="A163" s="29"/>
      <c r="B163" s="141"/>
      <c r="C163" s="142" t="s">
        <v>325</v>
      </c>
      <c r="D163" s="142" t="s">
        <v>140</v>
      </c>
      <c r="E163" s="143" t="s">
        <v>1272</v>
      </c>
      <c r="F163" s="144" t="s">
        <v>1273</v>
      </c>
      <c r="G163" s="145" t="s">
        <v>237</v>
      </c>
      <c r="H163" s="146">
        <v>35</v>
      </c>
      <c r="I163" s="147"/>
      <c r="J163" s="148">
        <f t="shared" si="10"/>
        <v>0</v>
      </c>
      <c r="K163" s="149"/>
      <c r="L163" s="30"/>
      <c r="M163" s="150" t="s">
        <v>1</v>
      </c>
      <c r="N163" s="151" t="s">
        <v>41</v>
      </c>
      <c r="O163" s="55"/>
      <c r="P163" s="152">
        <f t="shared" si="11"/>
        <v>0</v>
      </c>
      <c r="Q163" s="152">
        <v>0</v>
      </c>
      <c r="R163" s="152">
        <f t="shared" si="12"/>
        <v>0</v>
      </c>
      <c r="S163" s="152">
        <v>0</v>
      </c>
      <c r="T163" s="153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403</v>
      </c>
      <c r="AT163" s="154" t="s">
        <v>140</v>
      </c>
      <c r="AU163" s="154" t="s">
        <v>145</v>
      </c>
      <c r="AY163" s="14" t="s">
        <v>138</v>
      </c>
      <c r="BE163" s="155">
        <f t="shared" si="14"/>
        <v>0</v>
      </c>
      <c r="BF163" s="155">
        <f t="shared" si="15"/>
        <v>0</v>
      </c>
      <c r="BG163" s="155">
        <f t="shared" si="16"/>
        <v>0</v>
      </c>
      <c r="BH163" s="155">
        <f t="shared" si="17"/>
        <v>0</v>
      </c>
      <c r="BI163" s="155">
        <f t="shared" si="18"/>
        <v>0</v>
      </c>
      <c r="BJ163" s="14" t="s">
        <v>145</v>
      </c>
      <c r="BK163" s="155">
        <f t="shared" si="19"/>
        <v>0</v>
      </c>
      <c r="BL163" s="14" t="s">
        <v>403</v>
      </c>
      <c r="BM163" s="154" t="s">
        <v>1274</v>
      </c>
    </row>
    <row r="164" spans="1:65" s="2" customFormat="1" ht="14.45" customHeight="1">
      <c r="A164" s="29"/>
      <c r="B164" s="141"/>
      <c r="C164" s="156" t="s">
        <v>329</v>
      </c>
      <c r="D164" s="156" t="s">
        <v>189</v>
      </c>
      <c r="E164" s="157" t="s">
        <v>1275</v>
      </c>
      <c r="F164" s="158" t="s">
        <v>1276</v>
      </c>
      <c r="G164" s="159" t="s">
        <v>237</v>
      </c>
      <c r="H164" s="160">
        <v>35</v>
      </c>
      <c r="I164" s="161"/>
      <c r="J164" s="162">
        <f t="shared" si="10"/>
        <v>0</v>
      </c>
      <c r="K164" s="163"/>
      <c r="L164" s="164"/>
      <c r="M164" s="165" t="s">
        <v>1</v>
      </c>
      <c r="N164" s="166" t="s">
        <v>41</v>
      </c>
      <c r="O164" s="55"/>
      <c r="P164" s="152">
        <f t="shared" si="11"/>
        <v>0</v>
      </c>
      <c r="Q164" s="152">
        <v>2.0000000000000002E-5</v>
      </c>
      <c r="R164" s="152">
        <f t="shared" si="12"/>
        <v>7.000000000000001E-4</v>
      </c>
      <c r="S164" s="152">
        <v>0</v>
      </c>
      <c r="T164" s="153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54" t="s">
        <v>1120</v>
      </c>
      <c r="AT164" s="154" t="s">
        <v>189</v>
      </c>
      <c r="AU164" s="154" t="s">
        <v>145</v>
      </c>
      <c r="AY164" s="14" t="s">
        <v>138</v>
      </c>
      <c r="BE164" s="155">
        <f t="shared" si="14"/>
        <v>0</v>
      </c>
      <c r="BF164" s="155">
        <f t="shared" si="15"/>
        <v>0</v>
      </c>
      <c r="BG164" s="155">
        <f t="shared" si="16"/>
        <v>0</v>
      </c>
      <c r="BH164" s="155">
        <f t="shared" si="17"/>
        <v>0</v>
      </c>
      <c r="BI164" s="155">
        <f t="shared" si="18"/>
        <v>0</v>
      </c>
      <c r="BJ164" s="14" t="s">
        <v>145</v>
      </c>
      <c r="BK164" s="155">
        <f t="shared" si="19"/>
        <v>0</v>
      </c>
      <c r="BL164" s="14" t="s">
        <v>1120</v>
      </c>
      <c r="BM164" s="154" t="s">
        <v>1277</v>
      </c>
    </row>
    <row r="165" spans="1:65" s="2" customFormat="1" ht="14.45" customHeight="1">
      <c r="A165" s="29"/>
      <c r="B165" s="141"/>
      <c r="C165" s="142" t="s">
        <v>333</v>
      </c>
      <c r="D165" s="142" t="s">
        <v>140</v>
      </c>
      <c r="E165" s="143" t="s">
        <v>1278</v>
      </c>
      <c r="F165" s="144" t="s">
        <v>1279</v>
      </c>
      <c r="G165" s="145" t="s">
        <v>237</v>
      </c>
      <c r="H165" s="146">
        <v>45</v>
      </c>
      <c r="I165" s="147"/>
      <c r="J165" s="148">
        <f t="shared" si="10"/>
        <v>0</v>
      </c>
      <c r="K165" s="149"/>
      <c r="L165" s="30"/>
      <c r="M165" s="150" t="s">
        <v>1</v>
      </c>
      <c r="N165" s="151" t="s">
        <v>41</v>
      </c>
      <c r="O165" s="55"/>
      <c r="P165" s="152">
        <f t="shared" si="11"/>
        <v>0</v>
      </c>
      <c r="Q165" s="152">
        <v>0</v>
      </c>
      <c r="R165" s="152">
        <f t="shared" si="12"/>
        <v>0</v>
      </c>
      <c r="S165" s="152">
        <v>0</v>
      </c>
      <c r="T165" s="153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4" t="s">
        <v>144</v>
      </c>
      <c r="AT165" s="154" t="s">
        <v>140</v>
      </c>
      <c r="AU165" s="154" t="s">
        <v>145</v>
      </c>
      <c r="AY165" s="14" t="s">
        <v>138</v>
      </c>
      <c r="BE165" s="155">
        <f t="shared" si="14"/>
        <v>0</v>
      </c>
      <c r="BF165" s="155">
        <f t="shared" si="15"/>
        <v>0</v>
      </c>
      <c r="BG165" s="155">
        <f t="shared" si="16"/>
        <v>0</v>
      </c>
      <c r="BH165" s="155">
        <f t="shared" si="17"/>
        <v>0</v>
      </c>
      <c r="BI165" s="155">
        <f t="shared" si="18"/>
        <v>0</v>
      </c>
      <c r="BJ165" s="14" t="s">
        <v>145</v>
      </c>
      <c r="BK165" s="155">
        <f t="shared" si="19"/>
        <v>0</v>
      </c>
      <c r="BL165" s="14" t="s">
        <v>144</v>
      </c>
      <c r="BM165" s="154" t="s">
        <v>1280</v>
      </c>
    </row>
    <row r="166" spans="1:65" s="2" customFormat="1" ht="14.45" customHeight="1">
      <c r="A166" s="29"/>
      <c r="B166" s="141"/>
      <c r="C166" s="156" t="s">
        <v>337</v>
      </c>
      <c r="D166" s="156" t="s">
        <v>189</v>
      </c>
      <c r="E166" s="157" t="s">
        <v>1281</v>
      </c>
      <c r="F166" s="158" t="s">
        <v>1282</v>
      </c>
      <c r="G166" s="159" t="s">
        <v>237</v>
      </c>
      <c r="H166" s="160">
        <v>45</v>
      </c>
      <c r="I166" s="161"/>
      <c r="J166" s="162">
        <f t="shared" si="10"/>
        <v>0</v>
      </c>
      <c r="K166" s="163"/>
      <c r="L166" s="164"/>
      <c r="M166" s="165" t="s">
        <v>1</v>
      </c>
      <c r="N166" s="166" t="s">
        <v>41</v>
      </c>
      <c r="O166" s="55"/>
      <c r="P166" s="152">
        <f t="shared" si="11"/>
        <v>0</v>
      </c>
      <c r="Q166" s="152">
        <v>1.0000000000000001E-5</v>
      </c>
      <c r="R166" s="152">
        <f t="shared" si="12"/>
        <v>4.5000000000000004E-4</v>
      </c>
      <c r="S166" s="152">
        <v>0</v>
      </c>
      <c r="T166" s="153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54" t="s">
        <v>1120</v>
      </c>
      <c r="AT166" s="154" t="s">
        <v>189</v>
      </c>
      <c r="AU166" s="154" t="s">
        <v>145</v>
      </c>
      <c r="AY166" s="14" t="s">
        <v>138</v>
      </c>
      <c r="BE166" s="155">
        <f t="shared" si="14"/>
        <v>0</v>
      </c>
      <c r="BF166" s="155">
        <f t="shared" si="15"/>
        <v>0</v>
      </c>
      <c r="BG166" s="155">
        <f t="shared" si="16"/>
        <v>0</v>
      </c>
      <c r="BH166" s="155">
        <f t="shared" si="17"/>
        <v>0</v>
      </c>
      <c r="BI166" s="155">
        <f t="shared" si="18"/>
        <v>0</v>
      </c>
      <c r="BJ166" s="14" t="s">
        <v>145</v>
      </c>
      <c r="BK166" s="155">
        <f t="shared" si="19"/>
        <v>0</v>
      </c>
      <c r="BL166" s="14" t="s">
        <v>1120</v>
      </c>
      <c r="BM166" s="154" t="s">
        <v>1283</v>
      </c>
    </row>
    <row r="167" spans="1:65" s="2" customFormat="1" ht="24.2" customHeight="1">
      <c r="A167" s="29"/>
      <c r="B167" s="141"/>
      <c r="C167" s="142" t="s">
        <v>341</v>
      </c>
      <c r="D167" s="142" t="s">
        <v>140</v>
      </c>
      <c r="E167" s="143" t="s">
        <v>1284</v>
      </c>
      <c r="F167" s="144" t="s">
        <v>1285</v>
      </c>
      <c r="G167" s="145" t="s">
        <v>153</v>
      </c>
      <c r="H167" s="146">
        <v>6.5789999999999997</v>
      </c>
      <c r="I167" s="147"/>
      <c r="J167" s="148">
        <f t="shared" si="10"/>
        <v>0</v>
      </c>
      <c r="K167" s="149"/>
      <c r="L167" s="30"/>
      <c r="M167" s="150" t="s">
        <v>1</v>
      </c>
      <c r="N167" s="151" t="s">
        <v>41</v>
      </c>
      <c r="O167" s="55"/>
      <c r="P167" s="152">
        <f t="shared" si="11"/>
        <v>0</v>
      </c>
      <c r="Q167" s="152">
        <v>0</v>
      </c>
      <c r="R167" s="152">
        <f t="shared" si="12"/>
        <v>0</v>
      </c>
      <c r="S167" s="152">
        <v>0</v>
      </c>
      <c r="T167" s="153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4" t="s">
        <v>403</v>
      </c>
      <c r="AT167" s="154" t="s">
        <v>140</v>
      </c>
      <c r="AU167" s="154" t="s">
        <v>145</v>
      </c>
      <c r="AY167" s="14" t="s">
        <v>138</v>
      </c>
      <c r="BE167" s="155">
        <f t="shared" si="14"/>
        <v>0</v>
      </c>
      <c r="BF167" s="155">
        <f t="shared" si="15"/>
        <v>0</v>
      </c>
      <c r="BG167" s="155">
        <f t="shared" si="16"/>
        <v>0</v>
      </c>
      <c r="BH167" s="155">
        <f t="shared" si="17"/>
        <v>0</v>
      </c>
      <c r="BI167" s="155">
        <f t="shared" si="18"/>
        <v>0</v>
      </c>
      <c r="BJ167" s="14" t="s">
        <v>145</v>
      </c>
      <c r="BK167" s="155">
        <f t="shared" si="19"/>
        <v>0</v>
      </c>
      <c r="BL167" s="14" t="s">
        <v>403</v>
      </c>
      <c r="BM167" s="154" t="s">
        <v>1286</v>
      </c>
    </row>
    <row r="168" spans="1:65" s="2" customFormat="1" ht="14.45" customHeight="1">
      <c r="A168" s="29"/>
      <c r="B168" s="141"/>
      <c r="C168" s="156" t="s">
        <v>345</v>
      </c>
      <c r="D168" s="156" t="s">
        <v>189</v>
      </c>
      <c r="E168" s="157" t="s">
        <v>1287</v>
      </c>
      <c r="F168" s="158" t="s">
        <v>1288</v>
      </c>
      <c r="G168" s="159" t="s">
        <v>153</v>
      </c>
      <c r="H168" s="160">
        <v>6.5789999999999997</v>
      </c>
      <c r="I168" s="161"/>
      <c r="J168" s="162">
        <f t="shared" si="10"/>
        <v>0</v>
      </c>
      <c r="K168" s="163"/>
      <c r="L168" s="164"/>
      <c r="M168" s="165" t="s">
        <v>1</v>
      </c>
      <c r="N168" s="166" t="s">
        <v>41</v>
      </c>
      <c r="O168" s="55"/>
      <c r="P168" s="152">
        <f t="shared" si="11"/>
        <v>0</v>
      </c>
      <c r="Q168" s="152">
        <v>0</v>
      </c>
      <c r="R168" s="152">
        <f t="shared" si="12"/>
        <v>0</v>
      </c>
      <c r="S168" s="152">
        <v>0</v>
      </c>
      <c r="T168" s="153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4" t="s">
        <v>1120</v>
      </c>
      <c r="AT168" s="154" t="s">
        <v>189</v>
      </c>
      <c r="AU168" s="154" t="s">
        <v>145</v>
      </c>
      <c r="AY168" s="14" t="s">
        <v>138</v>
      </c>
      <c r="BE168" s="155">
        <f t="shared" si="14"/>
        <v>0</v>
      </c>
      <c r="BF168" s="155">
        <f t="shared" si="15"/>
        <v>0</v>
      </c>
      <c r="BG168" s="155">
        <f t="shared" si="16"/>
        <v>0</v>
      </c>
      <c r="BH168" s="155">
        <f t="shared" si="17"/>
        <v>0</v>
      </c>
      <c r="BI168" s="155">
        <f t="shared" si="18"/>
        <v>0</v>
      </c>
      <c r="BJ168" s="14" t="s">
        <v>145</v>
      </c>
      <c r="BK168" s="155">
        <f t="shared" si="19"/>
        <v>0</v>
      </c>
      <c r="BL168" s="14" t="s">
        <v>1120</v>
      </c>
      <c r="BM168" s="154" t="s">
        <v>1289</v>
      </c>
    </row>
    <row r="169" spans="1:65" s="2" customFormat="1" ht="24.2" customHeight="1">
      <c r="A169" s="29"/>
      <c r="B169" s="141"/>
      <c r="C169" s="142" t="s">
        <v>350</v>
      </c>
      <c r="D169" s="142" t="s">
        <v>140</v>
      </c>
      <c r="E169" s="143" t="s">
        <v>1290</v>
      </c>
      <c r="F169" s="144" t="s">
        <v>1291</v>
      </c>
      <c r="G169" s="145" t="s">
        <v>153</v>
      </c>
      <c r="H169" s="146">
        <v>5</v>
      </c>
      <c r="I169" s="147"/>
      <c r="J169" s="148">
        <f t="shared" si="10"/>
        <v>0</v>
      </c>
      <c r="K169" s="149"/>
      <c r="L169" s="30"/>
      <c r="M169" s="150" t="s">
        <v>1</v>
      </c>
      <c r="N169" s="151" t="s">
        <v>41</v>
      </c>
      <c r="O169" s="55"/>
      <c r="P169" s="152">
        <f t="shared" si="11"/>
        <v>0</v>
      </c>
      <c r="Q169" s="152">
        <v>0</v>
      </c>
      <c r="R169" s="152">
        <f t="shared" si="12"/>
        <v>0</v>
      </c>
      <c r="S169" s="152">
        <v>0</v>
      </c>
      <c r="T169" s="153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4" t="s">
        <v>403</v>
      </c>
      <c r="AT169" s="154" t="s">
        <v>140</v>
      </c>
      <c r="AU169" s="154" t="s">
        <v>145</v>
      </c>
      <c r="AY169" s="14" t="s">
        <v>138</v>
      </c>
      <c r="BE169" s="155">
        <f t="shared" si="14"/>
        <v>0</v>
      </c>
      <c r="BF169" s="155">
        <f t="shared" si="15"/>
        <v>0</v>
      </c>
      <c r="BG169" s="155">
        <f t="shared" si="16"/>
        <v>0</v>
      </c>
      <c r="BH169" s="155">
        <f t="shared" si="17"/>
        <v>0</v>
      </c>
      <c r="BI169" s="155">
        <f t="shared" si="18"/>
        <v>0</v>
      </c>
      <c r="BJ169" s="14" t="s">
        <v>145</v>
      </c>
      <c r="BK169" s="155">
        <f t="shared" si="19"/>
        <v>0</v>
      </c>
      <c r="BL169" s="14" t="s">
        <v>403</v>
      </c>
      <c r="BM169" s="154" t="s">
        <v>1292</v>
      </c>
    </row>
    <row r="170" spans="1:65" s="2" customFormat="1" ht="14.45" customHeight="1">
      <c r="A170" s="29"/>
      <c r="B170" s="141"/>
      <c r="C170" s="142" t="s">
        <v>354</v>
      </c>
      <c r="D170" s="142" t="s">
        <v>140</v>
      </c>
      <c r="E170" s="143" t="s">
        <v>1293</v>
      </c>
      <c r="F170" s="144" t="s">
        <v>1294</v>
      </c>
      <c r="G170" s="145" t="s">
        <v>153</v>
      </c>
      <c r="H170" s="146">
        <v>5</v>
      </c>
      <c r="I170" s="147"/>
      <c r="J170" s="148">
        <f t="shared" si="10"/>
        <v>0</v>
      </c>
      <c r="K170" s="149"/>
      <c r="L170" s="30"/>
      <c r="M170" s="150" t="s">
        <v>1</v>
      </c>
      <c r="N170" s="151" t="s">
        <v>41</v>
      </c>
      <c r="O170" s="55"/>
      <c r="P170" s="152">
        <f t="shared" si="11"/>
        <v>0</v>
      </c>
      <c r="Q170" s="152">
        <v>0</v>
      </c>
      <c r="R170" s="152">
        <f t="shared" si="12"/>
        <v>0</v>
      </c>
      <c r="S170" s="152">
        <v>0</v>
      </c>
      <c r="T170" s="153">
        <f t="shared" si="1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54" t="s">
        <v>403</v>
      </c>
      <c r="AT170" s="154" t="s">
        <v>140</v>
      </c>
      <c r="AU170" s="154" t="s">
        <v>145</v>
      </c>
      <c r="AY170" s="14" t="s">
        <v>138</v>
      </c>
      <c r="BE170" s="155">
        <f t="shared" si="14"/>
        <v>0</v>
      </c>
      <c r="BF170" s="155">
        <f t="shared" si="15"/>
        <v>0</v>
      </c>
      <c r="BG170" s="155">
        <f t="shared" si="16"/>
        <v>0</v>
      </c>
      <c r="BH170" s="155">
        <f t="shared" si="17"/>
        <v>0</v>
      </c>
      <c r="BI170" s="155">
        <f t="shared" si="18"/>
        <v>0</v>
      </c>
      <c r="BJ170" s="14" t="s">
        <v>145</v>
      </c>
      <c r="BK170" s="155">
        <f t="shared" si="19"/>
        <v>0</v>
      </c>
      <c r="BL170" s="14" t="s">
        <v>403</v>
      </c>
      <c r="BM170" s="154" t="s">
        <v>1295</v>
      </c>
    </row>
    <row r="171" spans="1:65" s="2" customFormat="1" ht="24.2" customHeight="1">
      <c r="A171" s="29"/>
      <c r="B171" s="141"/>
      <c r="C171" s="142" t="s">
        <v>358</v>
      </c>
      <c r="D171" s="142" t="s">
        <v>140</v>
      </c>
      <c r="E171" s="143" t="s">
        <v>1296</v>
      </c>
      <c r="F171" s="144" t="s">
        <v>1297</v>
      </c>
      <c r="G171" s="145" t="s">
        <v>237</v>
      </c>
      <c r="H171" s="146">
        <v>65</v>
      </c>
      <c r="I171" s="147"/>
      <c r="J171" s="148">
        <f t="shared" si="10"/>
        <v>0</v>
      </c>
      <c r="K171" s="149"/>
      <c r="L171" s="30"/>
      <c r="M171" s="150" t="s">
        <v>1</v>
      </c>
      <c r="N171" s="151" t="s">
        <v>41</v>
      </c>
      <c r="O171" s="55"/>
      <c r="P171" s="152">
        <f t="shared" si="11"/>
        <v>0</v>
      </c>
      <c r="Q171" s="152">
        <v>0</v>
      </c>
      <c r="R171" s="152">
        <f t="shared" si="12"/>
        <v>0</v>
      </c>
      <c r="S171" s="152">
        <v>0</v>
      </c>
      <c r="T171" s="153">
        <f t="shared" si="1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4" t="s">
        <v>403</v>
      </c>
      <c r="AT171" s="154" t="s">
        <v>140</v>
      </c>
      <c r="AU171" s="154" t="s">
        <v>145</v>
      </c>
      <c r="AY171" s="14" t="s">
        <v>138</v>
      </c>
      <c r="BE171" s="155">
        <f t="shared" si="14"/>
        <v>0</v>
      </c>
      <c r="BF171" s="155">
        <f t="shared" si="15"/>
        <v>0</v>
      </c>
      <c r="BG171" s="155">
        <f t="shared" si="16"/>
        <v>0</v>
      </c>
      <c r="BH171" s="155">
        <f t="shared" si="17"/>
        <v>0</v>
      </c>
      <c r="BI171" s="155">
        <f t="shared" si="18"/>
        <v>0</v>
      </c>
      <c r="BJ171" s="14" t="s">
        <v>145</v>
      </c>
      <c r="BK171" s="155">
        <f t="shared" si="19"/>
        <v>0</v>
      </c>
      <c r="BL171" s="14" t="s">
        <v>403</v>
      </c>
      <c r="BM171" s="154" t="s">
        <v>1298</v>
      </c>
    </row>
    <row r="172" spans="1:65" s="2" customFormat="1" ht="14.45" customHeight="1">
      <c r="A172" s="29"/>
      <c r="B172" s="141"/>
      <c r="C172" s="156" t="s">
        <v>362</v>
      </c>
      <c r="D172" s="156" t="s">
        <v>189</v>
      </c>
      <c r="E172" s="157" t="s">
        <v>1299</v>
      </c>
      <c r="F172" s="158" t="s">
        <v>1300</v>
      </c>
      <c r="G172" s="159" t="s">
        <v>237</v>
      </c>
      <c r="H172" s="160">
        <v>65</v>
      </c>
      <c r="I172" s="161"/>
      <c r="J172" s="162">
        <f t="shared" si="10"/>
        <v>0</v>
      </c>
      <c r="K172" s="163"/>
      <c r="L172" s="164"/>
      <c r="M172" s="165" t="s">
        <v>1</v>
      </c>
      <c r="N172" s="166" t="s">
        <v>41</v>
      </c>
      <c r="O172" s="55"/>
      <c r="P172" s="152">
        <f t="shared" si="11"/>
        <v>0</v>
      </c>
      <c r="Q172" s="152">
        <v>1.9999999999999999E-6</v>
      </c>
      <c r="R172" s="152">
        <f t="shared" si="12"/>
        <v>1.2999999999999999E-4</v>
      </c>
      <c r="S172" s="152">
        <v>0</v>
      </c>
      <c r="T172" s="153">
        <f t="shared" si="1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54" t="s">
        <v>1120</v>
      </c>
      <c r="AT172" s="154" t="s">
        <v>189</v>
      </c>
      <c r="AU172" s="154" t="s">
        <v>145</v>
      </c>
      <c r="AY172" s="14" t="s">
        <v>138</v>
      </c>
      <c r="BE172" s="155">
        <f t="shared" si="14"/>
        <v>0</v>
      </c>
      <c r="BF172" s="155">
        <f t="shared" si="15"/>
        <v>0</v>
      </c>
      <c r="BG172" s="155">
        <f t="shared" si="16"/>
        <v>0</v>
      </c>
      <c r="BH172" s="155">
        <f t="shared" si="17"/>
        <v>0</v>
      </c>
      <c r="BI172" s="155">
        <f t="shared" si="18"/>
        <v>0</v>
      </c>
      <c r="BJ172" s="14" t="s">
        <v>145</v>
      </c>
      <c r="BK172" s="155">
        <f t="shared" si="19"/>
        <v>0</v>
      </c>
      <c r="BL172" s="14" t="s">
        <v>1120</v>
      </c>
      <c r="BM172" s="154" t="s">
        <v>1301</v>
      </c>
    </row>
    <row r="173" spans="1:65" s="2" customFormat="1" ht="24.2" customHeight="1">
      <c r="A173" s="29"/>
      <c r="B173" s="141"/>
      <c r="C173" s="142" t="s">
        <v>366</v>
      </c>
      <c r="D173" s="142" t="s">
        <v>140</v>
      </c>
      <c r="E173" s="143" t="s">
        <v>1302</v>
      </c>
      <c r="F173" s="144" t="s">
        <v>1303</v>
      </c>
      <c r="G173" s="145" t="s">
        <v>237</v>
      </c>
      <c r="H173" s="146">
        <v>10</v>
      </c>
      <c r="I173" s="147"/>
      <c r="J173" s="148">
        <f t="shared" si="10"/>
        <v>0</v>
      </c>
      <c r="K173" s="149"/>
      <c r="L173" s="30"/>
      <c r="M173" s="150" t="s">
        <v>1</v>
      </c>
      <c r="N173" s="151" t="s">
        <v>41</v>
      </c>
      <c r="O173" s="55"/>
      <c r="P173" s="152">
        <f t="shared" si="11"/>
        <v>0</v>
      </c>
      <c r="Q173" s="152">
        <v>0</v>
      </c>
      <c r="R173" s="152">
        <f t="shared" si="12"/>
        <v>0</v>
      </c>
      <c r="S173" s="152">
        <v>0</v>
      </c>
      <c r="T173" s="153">
        <f t="shared" si="1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4" t="s">
        <v>403</v>
      </c>
      <c r="AT173" s="154" t="s">
        <v>140</v>
      </c>
      <c r="AU173" s="154" t="s">
        <v>145</v>
      </c>
      <c r="AY173" s="14" t="s">
        <v>138</v>
      </c>
      <c r="BE173" s="155">
        <f t="shared" si="14"/>
        <v>0</v>
      </c>
      <c r="BF173" s="155">
        <f t="shared" si="15"/>
        <v>0</v>
      </c>
      <c r="BG173" s="155">
        <f t="shared" si="16"/>
        <v>0</v>
      </c>
      <c r="BH173" s="155">
        <f t="shared" si="17"/>
        <v>0</v>
      </c>
      <c r="BI173" s="155">
        <f t="shared" si="18"/>
        <v>0</v>
      </c>
      <c r="BJ173" s="14" t="s">
        <v>145</v>
      </c>
      <c r="BK173" s="155">
        <f t="shared" si="19"/>
        <v>0</v>
      </c>
      <c r="BL173" s="14" t="s">
        <v>403</v>
      </c>
      <c r="BM173" s="154" t="s">
        <v>1304</v>
      </c>
    </row>
    <row r="174" spans="1:65" s="2" customFormat="1" ht="14.45" customHeight="1">
      <c r="A174" s="29"/>
      <c r="B174" s="141"/>
      <c r="C174" s="156" t="s">
        <v>370</v>
      </c>
      <c r="D174" s="156" t="s">
        <v>189</v>
      </c>
      <c r="E174" s="157" t="s">
        <v>1305</v>
      </c>
      <c r="F174" s="158" t="s">
        <v>1306</v>
      </c>
      <c r="G174" s="159" t="s">
        <v>237</v>
      </c>
      <c r="H174" s="160">
        <v>10</v>
      </c>
      <c r="I174" s="161"/>
      <c r="J174" s="162">
        <f t="shared" si="10"/>
        <v>0</v>
      </c>
      <c r="K174" s="163"/>
      <c r="L174" s="164"/>
      <c r="M174" s="165" t="s">
        <v>1</v>
      </c>
      <c r="N174" s="166" t="s">
        <v>41</v>
      </c>
      <c r="O174" s="55"/>
      <c r="P174" s="152">
        <f t="shared" si="11"/>
        <v>0</v>
      </c>
      <c r="Q174" s="152">
        <v>3.9999999999999998E-6</v>
      </c>
      <c r="R174" s="152">
        <f t="shared" si="12"/>
        <v>3.9999999999999996E-5</v>
      </c>
      <c r="S174" s="152">
        <v>0</v>
      </c>
      <c r="T174" s="153">
        <f t="shared" si="1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54" t="s">
        <v>1120</v>
      </c>
      <c r="AT174" s="154" t="s">
        <v>189</v>
      </c>
      <c r="AU174" s="154" t="s">
        <v>145</v>
      </c>
      <c r="AY174" s="14" t="s">
        <v>138</v>
      </c>
      <c r="BE174" s="155">
        <f t="shared" si="14"/>
        <v>0</v>
      </c>
      <c r="BF174" s="155">
        <f t="shared" si="15"/>
        <v>0</v>
      </c>
      <c r="BG174" s="155">
        <f t="shared" si="16"/>
        <v>0</v>
      </c>
      <c r="BH174" s="155">
        <f t="shared" si="17"/>
        <v>0</v>
      </c>
      <c r="BI174" s="155">
        <f t="shared" si="18"/>
        <v>0</v>
      </c>
      <c r="BJ174" s="14" t="s">
        <v>145</v>
      </c>
      <c r="BK174" s="155">
        <f t="shared" si="19"/>
        <v>0</v>
      </c>
      <c r="BL174" s="14" t="s">
        <v>1120</v>
      </c>
      <c r="BM174" s="154" t="s">
        <v>1307</v>
      </c>
    </row>
    <row r="175" spans="1:65" s="2" customFormat="1" ht="24.2" customHeight="1">
      <c r="A175" s="29"/>
      <c r="B175" s="141"/>
      <c r="C175" s="142" t="s">
        <v>383</v>
      </c>
      <c r="D175" s="142" t="s">
        <v>140</v>
      </c>
      <c r="E175" s="143" t="s">
        <v>1308</v>
      </c>
      <c r="F175" s="144" t="s">
        <v>1309</v>
      </c>
      <c r="G175" s="145" t="s">
        <v>237</v>
      </c>
      <c r="H175" s="146">
        <v>1</v>
      </c>
      <c r="I175" s="147"/>
      <c r="J175" s="148">
        <f t="shared" si="10"/>
        <v>0</v>
      </c>
      <c r="K175" s="149"/>
      <c r="L175" s="30"/>
      <c r="M175" s="150" t="s">
        <v>1</v>
      </c>
      <c r="N175" s="151" t="s">
        <v>41</v>
      </c>
      <c r="O175" s="55"/>
      <c r="P175" s="152">
        <f t="shared" si="11"/>
        <v>0</v>
      </c>
      <c r="Q175" s="152">
        <v>0</v>
      </c>
      <c r="R175" s="152">
        <f t="shared" si="12"/>
        <v>0</v>
      </c>
      <c r="S175" s="152">
        <v>0</v>
      </c>
      <c r="T175" s="153">
        <f t="shared" si="1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4" t="s">
        <v>403</v>
      </c>
      <c r="AT175" s="154" t="s">
        <v>140</v>
      </c>
      <c r="AU175" s="154" t="s">
        <v>145</v>
      </c>
      <c r="AY175" s="14" t="s">
        <v>138</v>
      </c>
      <c r="BE175" s="155">
        <f t="shared" si="14"/>
        <v>0</v>
      </c>
      <c r="BF175" s="155">
        <f t="shared" si="15"/>
        <v>0</v>
      </c>
      <c r="BG175" s="155">
        <f t="shared" si="16"/>
        <v>0</v>
      </c>
      <c r="BH175" s="155">
        <f t="shared" si="17"/>
        <v>0</v>
      </c>
      <c r="BI175" s="155">
        <f t="shared" si="18"/>
        <v>0</v>
      </c>
      <c r="BJ175" s="14" t="s">
        <v>145</v>
      </c>
      <c r="BK175" s="155">
        <f t="shared" si="19"/>
        <v>0</v>
      </c>
      <c r="BL175" s="14" t="s">
        <v>403</v>
      </c>
      <c r="BM175" s="154" t="s">
        <v>1310</v>
      </c>
    </row>
    <row r="176" spans="1:65" s="2" customFormat="1" ht="14.45" customHeight="1">
      <c r="A176" s="29"/>
      <c r="B176" s="141"/>
      <c r="C176" s="156" t="s">
        <v>387</v>
      </c>
      <c r="D176" s="156" t="s">
        <v>189</v>
      </c>
      <c r="E176" s="157" t="s">
        <v>1311</v>
      </c>
      <c r="F176" s="158" t="s">
        <v>1312</v>
      </c>
      <c r="G176" s="159" t="s">
        <v>237</v>
      </c>
      <c r="H176" s="160">
        <v>1</v>
      </c>
      <c r="I176" s="161"/>
      <c r="J176" s="162">
        <f t="shared" ref="J176:J207" si="20">ROUND(I176*H176,2)</f>
        <v>0</v>
      </c>
      <c r="K176" s="163"/>
      <c r="L176" s="164"/>
      <c r="M176" s="165" t="s">
        <v>1</v>
      </c>
      <c r="N176" s="166" t="s">
        <v>41</v>
      </c>
      <c r="O176" s="55"/>
      <c r="P176" s="152">
        <f t="shared" ref="P176:P207" si="21">O176*H176</f>
        <v>0</v>
      </c>
      <c r="Q176" s="152">
        <v>1E-4</v>
      </c>
      <c r="R176" s="152">
        <f t="shared" ref="R176:R207" si="22">Q176*H176</f>
        <v>1E-4</v>
      </c>
      <c r="S176" s="152">
        <v>0</v>
      </c>
      <c r="T176" s="153">
        <f t="shared" ref="T176:T207" si="23"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54" t="s">
        <v>1120</v>
      </c>
      <c r="AT176" s="154" t="s">
        <v>189</v>
      </c>
      <c r="AU176" s="154" t="s">
        <v>145</v>
      </c>
      <c r="AY176" s="14" t="s">
        <v>138</v>
      </c>
      <c r="BE176" s="155">
        <f t="shared" ref="BE176:BE207" si="24">IF(N176="základná",J176,0)</f>
        <v>0</v>
      </c>
      <c r="BF176" s="155">
        <f t="shared" ref="BF176:BF207" si="25">IF(N176="znížená",J176,0)</f>
        <v>0</v>
      </c>
      <c r="BG176" s="155">
        <f t="shared" ref="BG176:BG207" si="26">IF(N176="zákl. prenesená",J176,0)</f>
        <v>0</v>
      </c>
      <c r="BH176" s="155">
        <f t="shared" ref="BH176:BH207" si="27">IF(N176="zníž. prenesená",J176,0)</f>
        <v>0</v>
      </c>
      <c r="BI176" s="155">
        <f t="shared" ref="BI176:BI207" si="28">IF(N176="nulová",J176,0)</f>
        <v>0</v>
      </c>
      <c r="BJ176" s="14" t="s">
        <v>145</v>
      </c>
      <c r="BK176" s="155">
        <f t="shared" ref="BK176:BK207" si="29">ROUND(I176*H176,2)</f>
        <v>0</v>
      </c>
      <c r="BL176" s="14" t="s">
        <v>1120</v>
      </c>
      <c r="BM176" s="154" t="s">
        <v>1313</v>
      </c>
    </row>
    <row r="177" spans="1:65" s="2" customFormat="1" ht="24.2" customHeight="1">
      <c r="A177" s="29"/>
      <c r="B177" s="141"/>
      <c r="C177" s="142" t="s">
        <v>391</v>
      </c>
      <c r="D177" s="142" t="s">
        <v>140</v>
      </c>
      <c r="E177" s="143" t="s">
        <v>1314</v>
      </c>
      <c r="F177" s="144" t="s">
        <v>1315</v>
      </c>
      <c r="G177" s="145" t="s">
        <v>237</v>
      </c>
      <c r="H177" s="146">
        <v>2</v>
      </c>
      <c r="I177" s="147"/>
      <c r="J177" s="148">
        <f t="shared" si="20"/>
        <v>0</v>
      </c>
      <c r="K177" s="149"/>
      <c r="L177" s="30"/>
      <c r="M177" s="150" t="s">
        <v>1</v>
      </c>
      <c r="N177" s="151" t="s">
        <v>41</v>
      </c>
      <c r="O177" s="55"/>
      <c r="P177" s="152">
        <f t="shared" si="21"/>
        <v>0</v>
      </c>
      <c r="Q177" s="152">
        <v>0</v>
      </c>
      <c r="R177" s="152">
        <f t="shared" si="22"/>
        <v>0</v>
      </c>
      <c r="S177" s="152">
        <v>0</v>
      </c>
      <c r="T177" s="153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4" t="s">
        <v>403</v>
      </c>
      <c r="AT177" s="154" t="s">
        <v>140</v>
      </c>
      <c r="AU177" s="154" t="s">
        <v>145</v>
      </c>
      <c r="AY177" s="14" t="s">
        <v>138</v>
      </c>
      <c r="BE177" s="155">
        <f t="shared" si="24"/>
        <v>0</v>
      </c>
      <c r="BF177" s="155">
        <f t="shared" si="25"/>
        <v>0</v>
      </c>
      <c r="BG177" s="155">
        <f t="shared" si="26"/>
        <v>0</v>
      </c>
      <c r="BH177" s="155">
        <f t="shared" si="27"/>
        <v>0</v>
      </c>
      <c r="BI177" s="155">
        <f t="shared" si="28"/>
        <v>0</v>
      </c>
      <c r="BJ177" s="14" t="s">
        <v>145</v>
      </c>
      <c r="BK177" s="155">
        <f t="shared" si="29"/>
        <v>0</v>
      </c>
      <c r="BL177" s="14" t="s">
        <v>403</v>
      </c>
      <c r="BM177" s="154" t="s">
        <v>1316</v>
      </c>
    </row>
    <row r="178" spans="1:65" s="2" customFormat="1" ht="14.45" customHeight="1">
      <c r="A178" s="29"/>
      <c r="B178" s="141"/>
      <c r="C178" s="156" t="s">
        <v>395</v>
      </c>
      <c r="D178" s="156" t="s">
        <v>189</v>
      </c>
      <c r="E178" s="157" t="s">
        <v>1317</v>
      </c>
      <c r="F178" s="158" t="s">
        <v>1318</v>
      </c>
      <c r="G178" s="159" t="s">
        <v>237</v>
      </c>
      <c r="H178" s="160">
        <v>2</v>
      </c>
      <c r="I178" s="161"/>
      <c r="J178" s="162">
        <f t="shared" si="20"/>
        <v>0</v>
      </c>
      <c r="K178" s="163"/>
      <c r="L178" s="164"/>
      <c r="M178" s="165" t="s">
        <v>1</v>
      </c>
      <c r="N178" s="166" t="s">
        <v>41</v>
      </c>
      <c r="O178" s="55"/>
      <c r="P178" s="152">
        <f t="shared" si="21"/>
        <v>0</v>
      </c>
      <c r="Q178" s="152">
        <v>6.0000000000000002E-5</v>
      </c>
      <c r="R178" s="152">
        <f t="shared" si="22"/>
        <v>1.2E-4</v>
      </c>
      <c r="S178" s="152">
        <v>0</v>
      </c>
      <c r="T178" s="153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54" t="s">
        <v>1120</v>
      </c>
      <c r="AT178" s="154" t="s">
        <v>189</v>
      </c>
      <c r="AU178" s="154" t="s">
        <v>145</v>
      </c>
      <c r="AY178" s="14" t="s">
        <v>138</v>
      </c>
      <c r="BE178" s="155">
        <f t="shared" si="24"/>
        <v>0</v>
      </c>
      <c r="BF178" s="155">
        <f t="shared" si="25"/>
        <v>0</v>
      </c>
      <c r="BG178" s="155">
        <f t="shared" si="26"/>
        <v>0</v>
      </c>
      <c r="BH178" s="155">
        <f t="shared" si="27"/>
        <v>0</v>
      </c>
      <c r="BI178" s="155">
        <f t="shared" si="28"/>
        <v>0</v>
      </c>
      <c r="BJ178" s="14" t="s">
        <v>145</v>
      </c>
      <c r="BK178" s="155">
        <f t="shared" si="29"/>
        <v>0</v>
      </c>
      <c r="BL178" s="14" t="s">
        <v>1120</v>
      </c>
      <c r="BM178" s="154" t="s">
        <v>1319</v>
      </c>
    </row>
    <row r="179" spans="1:65" s="2" customFormat="1" ht="24.2" customHeight="1">
      <c r="A179" s="29"/>
      <c r="B179" s="141"/>
      <c r="C179" s="142" t="s">
        <v>407</v>
      </c>
      <c r="D179" s="142" t="s">
        <v>140</v>
      </c>
      <c r="E179" s="143" t="s">
        <v>1320</v>
      </c>
      <c r="F179" s="144" t="s">
        <v>1321</v>
      </c>
      <c r="G179" s="145" t="s">
        <v>237</v>
      </c>
      <c r="H179" s="146">
        <v>1</v>
      </c>
      <c r="I179" s="147"/>
      <c r="J179" s="148">
        <f t="shared" si="20"/>
        <v>0</v>
      </c>
      <c r="K179" s="149"/>
      <c r="L179" s="30"/>
      <c r="M179" s="150" t="s">
        <v>1</v>
      </c>
      <c r="N179" s="151" t="s">
        <v>41</v>
      </c>
      <c r="O179" s="55"/>
      <c r="P179" s="152">
        <f t="shared" si="21"/>
        <v>0</v>
      </c>
      <c r="Q179" s="152">
        <v>0</v>
      </c>
      <c r="R179" s="152">
        <f t="shared" si="22"/>
        <v>0</v>
      </c>
      <c r="S179" s="152">
        <v>0</v>
      </c>
      <c r="T179" s="153">
        <f t="shared" si="2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4" t="s">
        <v>403</v>
      </c>
      <c r="AT179" s="154" t="s">
        <v>140</v>
      </c>
      <c r="AU179" s="154" t="s">
        <v>145</v>
      </c>
      <c r="AY179" s="14" t="s">
        <v>138</v>
      </c>
      <c r="BE179" s="155">
        <f t="shared" si="24"/>
        <v>0</v>
      </c>
      <c r="BF179" s="155">
        <f t="shared" si="25"/>
        <v>0</v>
      </c>
      <c r="BG179" s="155">
        <f t="shared" si="26"/>
        <v>0</v>
      </c>
      <c r="BH179" s="155">
        <f t="shared" si="27"/>
        <v>0</v>
      </c>
      <c r="BI179" s="155">
        <f t="shared" si="28"/>
        <v>0</v>
      </c>
      <c r="BJ179" s="14" t="s">
        <v>145</v>
      </c>
      <c r="BK179" s="155">
        <f t="shared" si="29"/>
        <v>0</v>
      </c>
      <c r="BL179" s="14" t="s">
        <v>403</v>
      </c>
      <c r="BM179" s="154" t="s">
        <v>1322</v>
      </c>
    </row>
    <row r="180" spans="1:65" s="2" customFormat="1" ht="14.45" customHeight="1">
      <c r="A180" s="29"/>
      <c r="B180" s="141"/>
      <c r="C180" s="156" t="s">
        <v>413</v>
      </c>
      <c r="D180" s="156" t="s">
        <v>189</v>
      </c>
      <c r="E180" s="157" t="s">
        <v>1323</v>
      </c>
      <c r="F180" s="158" t="s">
        <v>1324</v>
      </c>
      <c r="G180" s="159" t="s">
        <v>237</v>
      </c>
      <c r="H180" s="160">
        <v>1</v>
      </c>
      <c r="I180" s="161"/>
      <c r="J180" s="162">
        <f t="shared" si="20"/>
        <v>0</v>
      </c>
      <c r="K180" s="163"/>
      <c r="L180" s="164"/>
      <c r="M180" s="165" t="s">
        <v>1</v>
      </c>
      <c r="N180" s="166" t="s">
        <v>41</v>
      </c>
      <c r="O180" s="55"/>
      <c r="P180" s="152">
        <f t="shared" si="21"/>
        <v>0</v>
      </c>
      <c r="Q180" s="152">
        <v>1E-4</v>
      </c>
      <c r="R180" s="152">
        <f t="shared" si="22"/>
        <v>1E-4</v>
      </c>
      <c r="S180" s="152">
        <v>0</v>
      </c>
      <c r="T180" s="153">
        <f t="shared" si="2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54" t="s">
        <v>1120</v>
      </c>
      <c r="AT180" s="154" t="s">
        <v>189</v>
      </c>
      <c r="AU180" s="154" t="s">
        <v>145</v>
      </c>
      <c r="AY180" s="14" t="s">
        <v>138</v>
      </c>
      <c r="BE180" s="155">
        <f t="shared" si="24"/>
        <v>0</v>
      </c>
      <c r="BF180" s="155">
        <f t="shared" si="25"/>
        <v>0</v>
      </c>
      <c r="BG180" s="155">
        <f t="shared" si="26"/>
        <v>0</v>
      </c>
      <c r="BH180" s="155">
        <f t="shared" si="27"/>
        <v>0</v>
      </c>
      <c r="BI180" s="155">
        <f t="shared" si="28"/>
        <v>0</v>
      </c>
      <c r="BJ180" s="14" t="s">
        <v>145</v>
      </c>
      <c r="BK180" s="155">
        <f t="shared" si="29"/>
        <v>0</v>
      </c>
      <c r="BL180" s="14" t="s">
        <v>1120</v>
      </c>
      <c r="BM180" s="154" t="s">
        <v>1325</v>
      </c>
    </row>
    <row r="181" spans="1:65" s="2" customFormat="1" ht="24.2" customHeight="1">
      <c r="A181" s="29"/>
      <c r="B181" s="141"/>
      <c r="C181" s="142" t="s">
        <v>445</v>
      </c>
      <c r="D181" s="142" t="s">
        <v>140</v>
      </c>
      <c r="E181" s="143" t="s">
        <v>1326</v>
      </c>
      <c r="F181" s="144" t="s">
        <v>1327</v>
      </c>
      <c r="G181" s="145" t="s">
        <v>237</v>
      </c>
      <c r="H181" s="146">
        <v>2</v>
      </c>
      <c r="I181" s="147"/>
      <c r="J181" s="148">
        <f t="shared" si="20"/>
        <v>0</v>
      </c>
      <c r="K181" s="149"/>
      <c r="L181" s="30"/>
      <c r="M181" s="150" t="s">
        <v>1</v>
      </c>
      <c r="N181" s="151" t="s">
        <v>41</v>
      </c>
      <c r="O181" s="55"/>
      <c r="P181" s="152">
        <f t="shared" si="21"/>
        <v>0</v>
      </c>
      <c r="Q181" s="152">
        <v>0</v>
      </c>
      <c r="R181" s="152">
        <f t="shared" si="22"/>
        <v>0</v>
      </c>
      <c r="S181" s="152">
        <v>0</v>
      </c>
      <c r="T181" s="153">
        <f t="shared" si="2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4" t="s">
        <v>403</v>
      </c>
      <c r="AT181" s="154" t="s">
        <v>140</v>
      </c>
      <c r="AU181" s="154" t="s">
        <v>145</v>
      </c>
      <c r="AY181" s="14" t="s">
        <v>138</v>
      </c>
      <c r="BE181" s="155">
        <f t="shared" si="24"/>
        <v>0</v>
      </c>
      <c r="BF181" s="155">
        <f t="shared" si="25"/>
        <v>0</v>
      </c>
      <c r="BG181" s="155">
        <f t="shared" si="26"/>
        <v>0</v>
      </c>
      <c r="BH181" s="155">
        <f t="shared" si="27"/>
        <v>0</v>
      </c>
      <c r="BI181" s="155">
        <f t="shared" si="28"/>
        <v>0</v>
      </c>
      <c r="BJ181" s="14" t="s">
        <v>145</v>
      </c>
      <c r="BK181" s="155">
        <f t="shared" si="29"/>
        <v>0</v>
      </c>
      <c r="BL181" s="14" t="s">
        <v>403</v>
      </c>
      <c r="BM181" s="154" t="s">
        <v>1328</v>
      </c>
    </row>
    <row r="182" spans="1:65" s="2" customFormat="1" ht="14.45" customHeight="1">
      <c r="A182" s="29"/>
      <c r="B182" s="141"/>
      <c r="C182" s="156" t="s">
        <v>447</v>
      </c>
      <c r="D182" s="156" t="s">
        <v>189</v>
      </c>
      <c r="E182" s="157" t="s">
        <v>1329</v>
      </c>
      <c r="F182" s="158" t="s">
        <v>1330</v>
      </c>
      <c r="G182" s="159" t="s">
        <v>237</v>
      </c>
      <c r="H182" s="160">
        <v>2</v>
      </c>
      <c r="I182" s="161"/>
      <c r="J182" s="162">
        <f t="shared" si="20"/>
        <v>0</v>
      </c>
      <c r="K182" s="163"/>
      <c r="L182" s="164"/>
      <c r="M182" s="165" t="s">
        <v>1</v>
      </c>
      <c r="N182" s="166" t="s">
        <v>41</v>
      </c>
      <c r="O182" s="55"/>
      <c r="P182" s="152">
        <f t="shared" si="21"/>
        <v>0</v>
      </c>
      <c r="Q182" s="152">
        <v>1E-4</v>
      </c>
      <c r="R182" s="152">
        <f t="shared" si="22"/>
        <v>2.0000000000000001E-4</v>
      </c>
      <c r="S182" s="152">
        <v>0</v>
      </c>
      <c r="T182" s="153">
        <f t="shared" si="2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54" t="s">
        <v>1120</v>
      </c>
      <c r="AT182" s="154" t="s">
        <v>189</v>
      </c>
      <c r="AU182" s="154" t="s">
        <v>145</v>
      </c>
      <c r="AY182" s="14" t="s">
        <v>138</v>
      </c>
      <c r="BE182" s="155">
        <f t="shared" si="24"/>
        <v>0</v>
      </c>
      <c r="BF182" s="155">
        <f t="shared" si="25"/>
        <v>0</v>
      </c>
      <c r="BG182" s="155">
        <f t="shared" si="26"/>
        <v>0</v>
      </c>
      <c r="BH182" s="155">
        <f t="shared" si="27"/>
        <v>0</v>
      </c>
      <c r="BI182" s="155">
        <f t="shared" si="28"/>
        <v>0</v>
      </c>
      <c r="BJ182" s="14" t="s">
        <v>145</v>
      </c>
      <c r="BK182" s="155">
        <f t="shared" si="29"/>
        <v>0</v>
      </c>
      <c r="BL182" s="14" t="s">
        <v>1120</v>
      </c>
      <c r="BM182" s="154" t="s">
        <v>1331</v>
      </c>
    </row>
    <row r="183" spans="1:65" s="2" customFormat="1" ht="24.2" customHeight="1">
      <c r="A183" s="29"/>
      <c r="B183" s="141"/>
      <c r="C183" s="142" t="s">
        <v>451</v>
      </c>
      <c r="D183" s="142" t="s">
        <v>140</v>
      </c>
      <c r="E183" s="143" t="s">
        <v>1332</v>
      </c>
      <c r="F183" s="144" t="s">
        <v>1333</v>
      </c>
      <c r="G183" s="145" t="s">
        <v>237</v>
      </c>
      <c r="H183" s="146">
        <v>7</v>
      </c>
      <c r="I183" s="147"/>
      <c r="J183" s="148">
        <f t="shared" si="20"/>
        <v>0</v>
      </c>
      <c r="K183" s="149"/>
      <c r="L183" s="30"/>
      <c r="M183" s="150" t="s">
        <v>1</v>
      </c>
      <c r="N183" s="151" t="s">
        <v>41</v>
      </c>
      <c r="O183" s="55"/>
      <c r="P183" s="152">
        <f t="shared" si="21"/>
        <v>0</v>
      </c>
      <c r="Q183" s="152">
        <v>0</v>
      </c>
      <c r="R183" s="152">
        <f t="shared" si="22"/>
        <v>0</v>
      </c>
      <c r="S183" s="152">
        <v>0</v>
      </c>
      <c r="T183" s="153">
        <f t="shared" si="2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4" t="s">
        <v>403</v>
      </c>
      <c r="AT183" s="154" t="s">
        <v>140</v>
      </c>
      <c r="AU183" s="154" t="s">
        <v>145</v>
      </c>
      <c r="AY183" s="14" t="s">
        <v>138</v>
      </c>
      <c r="BE183" s="155">
        <f t="shared" si="24"/>
        <v>0</v>
      </c>
      <c r="BF183" s="155">
        <f t="shared" si="25"/>
        <v>0</v>
      </c>
      <c r="BG183" s="155">
        <f t="shared" si="26"/>
        <v>0</v>
      </c>
      <c r="BH183" s="155">
        <f t="shared" si="27"/>
        <v>0</v>
      </c>
      <c r="BI183" s="155">
        <f t="shared" si="28"/>
        <v>0</v>
      </c>
      <c r="BJ183" s="14" t="s">
        <v>145</v>
      </c>
      <c r="BK183" s="155">
        <f t="shared" si="29"/>
        <v>0</v>
      </c>
      <c r="BL183" s="14" t="s">
        <v>403</v>
      </c>
      <c r="BM183" s="154" t="s">
        <v>1334</v>
      </c>
    </row>
    <row r="184" spans="1:65" s="2" customFormat="1" ht="14.45" customHeight="1">
      <c r="A184" s="29"/>
      <c r="B184" s="141"/>
      <c r="C184" s="156" t="s">
        <v>455</v>
      </c>
      <c r="D184" s="156" t="s">
        <v>189</v>
      </c>
      <c r="E184" s="157" t="s">
        <v>1335</v>
      </c>
      <c r="F184" s="158" t="s">
        <v>1336</v>
      </c>
      <c r="G184" s="159" t="s">
        <v>237</v>
      </c>
      <c r="H184" s="160">
        <v>7</v>
      </c>
      <c r="I184" s="161"/>
      <c r="J184" s="162">
        <f t="shared" si="20"/>
        <v>0</v>
      </c>
      <c r="K184" s="163"/>
      <c r="L184" s="164"/>
      <c r="M184" s="165" t="s">
        <v>1</v>
      </c>
      <c r="N184" s="166" t="s">
        <v>41</v>
      </c>
      <c r="O184" s="55"/>
      <c r="P184" s="152">
        <f t="shared" si="21"/>
        <v>0</v>
      </c>
      <c r="Q184" s="152">
        <v>1E-4</v>
      </c>
      <c r="R184" s="152">
        <f t="shared" si="22"/>
        <v>6.9999999999999999E-4</v>
      </c>
      <c r="S184" s="152">
        <v>0</v>
      </c>
      <c r="T184" s="153">
        <f t="shared" si="2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54" t="s">
        <v>1120</v>
      </c>
      <c r="AT184" s="154" t="s">
        <v>189</v>
      </c>
      <c r="AU184" s="154" t="s">
        <v>145</v>
      </c>
      <c r="AY184" s="14" t="s">
        <v>138</v>
      </c>
      <c r="BE184" s="155">
        <f t="shared" si="24"/>
        <v>0</v>
      </c>
      <c r="BF184" s="155">
        <f t="shared" si="25"/>
        <v>0</v>
      </c>
      <c r="BG184" s="155">
        <f t="shared" si="26"/>
        <v>0</v>
      </c>
      <c r="BH184" s="155">
        <f t="shared" si="27"/>
        <v>0</v>
      </c>
      <c r="BI184" s="155">
        <f t="shared" si="28"/>
        <v>0</v>
      </c>
      <c r="BJ184" s="14" t="s">
        <v>145</v>
      </c>
      <c r="BK184" s="155">
        <f t="shared" si="29"/>
        <v>0</v>
      </c>
      <c r="BL184" s="14" t="s">
        <v>1120</v>
      </c>
      <c r="BM184" s="154" t="s">
        <v>1337</v>
      </c>
    </row>
    <row r="185" spans="1:65" s="2" customFormat="1" ht="24.2" customHeight="1">
      <c r="A185" s="29"/>
      <c r="B185" s="141"/>
      <c r="C185" s="142" t="s">
        <v>463</v>
      </c>
      <c r="D185" s="142" t="s">
        <v>140</v>
      </c>
      <c r="E185" s="143" t="s">
        <v>1338</v>
      </c>
      <c r="F185" s="144" t="s">
        <v>1339</v>
      </c>
      <c r="G185" s="145" t="s">
        <v>237</v>
      </c>
      <c r="H185" s="146">
        <v>6</v>
      </c>
      <c r="I185" s="147"/>
      <c r="J185" s="148">
        <f t="shared" si="20"/>
        <v>0</v>
      </c>
      <c r="K185" s="149"/>
      <c r="L185" s="30"/>
      <c r="M185" s="150" t="s">
        <v>1</v>
      </c>
      <c r="N185" s="151" t="s">
        <v>41</v>
      </c>
      <c r="O185" s="55"/>
      <c r="P185" s="152">
        <f t="shared" si="21"/>
        <v>0</v>
      </c>
      <c r="Q185" s="152">
        <v>0</v>
      </c>
      <c r="R185" s="152">
        <f t="shared" si="22"/>
        <v>0</v>
      </c>
      <c r="S185" s="152">
        <v>0</v>
      </c>
      <c r="T185" s="153">
        <f t="shared" si="2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4" t="s">
        <v>403</v>
      </c>
      <c r="AT185" s="154" t="s">
        <v>140</v>
      </c>
      <c r="AU185" s="154" t="s">
        <v>145</v>
      </c>
      <c r="AY185" s="14" t="s">
        <v>138</v>
      </c>
      <c r="BE185" s="155">
        <f t="shared" si="24"/>
        <v>0</v>
      </c>
      <c r="BF185" s="155">
        <f t="shared" si="25"/>
        <v>0</v>
      </c>
      <c r="BG185" s="155">
        <f t="shared" si="26"/>
        <v>0</v>
      </c>
      <c r="BH185" s="155">
        <f t="shared" si="27"/>
        <v>0</v>
      </c>
      <c r="BI185" s="155">
        <f t="shared" si="28"/>
        <v>0</v>
      </c>
      <c r="BJ185" s="14" t="s">
        <v>145</v>
      </c>
      <c r="BK185" s="155">
        <f t="shared" si="29"/>
        <v>0</v>
      </c>
      <c r="BL185" s="14" t="s">
        <v>403</v>
      </c>
      <c r="BM185" s="154" t="s">
        <v>1340</v>
      </c>
    </row>
    <row r="186" spans="1:65" s="2" customFormat="1" ht="24.2" customHeight="1">
      <c r="A186" s="29"/>
      <c r="B186" s="141"/>
      <c r="C186" s="156" t="s">
        <v>467</v>
      </c>
      <c r="D186" s="156" t="s">
        <v>189</v>
      </c>
      <c r="E186" s="157" t="s">
        <v>1341</v>
      </c>
      <c r="F186" s="158" t="s">
        <v>1342</v>
      </c>
      <c r="G186" s="159" t="s">
        <v>237</v>
      </c>
      <c r="H186" s="160">
        <v>6</v>
      </c>
      <c r="I186" s="161"/>
      <c r="J186" s="162">
        <f t="shared" si="20"/>
        <v>0</v>
      </c>
      <c r="K186" s="163"/>
      <c r="L186" s="164"/>
      <c r="M186" s="165" t="s">
        <v>1</v>
      </c>
      <c r="N186" s="166" t="s">
        <v>41</v>
      </c>
      <c r="O186" s="55"/>
      <c r="P186" s="152">
        <f t="shared" si="21"/>
        <v>0</v>
      </c>
      <c r="Q186" s="152">
        <v>1.1E-4</v>
      </c>
      <c r="R186" s="152">
        <f t="shared" si="22"/>
        <v>6.6E-4</v>
      </c>
      <c r="S186" s="152">
        <v>0</v>
      </c>
      <c r="T186" s="153">
        <f t="shared" si="2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54" t="s">
        <v>1120</v>
      </c>
      <c r="AT186" s="154" t="s">
        <v>189</v>
      </c>
      <c r="AU186" s="154" t="s">
        <v>145</v>
      </c>
      <c r="AY186" s="14" t="s">
        <v>138</v>
      </c>
      <c r="BE186" s="155">
        <f t="shared" si="24"/>
        <v>0</v>
      </c>
      <c r="BF186" s="155">
        <f t="shared" si="25"/>
        <v>0</v>
      </c>
      <c r="BG186" s="155">
        <f t="shared" si="26"/>
        <v>0</v>
      </c>
      <c r="BH186" s="155">
        <f t="shared" si="27"/>
        <v>0</v>
      </c>
      <c r="BI186" s="155">
        <f t="shared" si="28"/>
        <v>0</v>
      </c>
      <c r="BJ186" s="14" t="s">
        <v>145</v>
      </c>
      <c r="BK186" s="155">
        <f t="shared" si="29"/>
        <v>0</v>
      </c>
      <c r="BL186" s="14" t="s">
        <v>1120</v>
      </c>
      <c r="BM186" s="154" t="s">
        <v>1343</v>
      </c>
    </row>
    <row r="187" spans="1:65" s="2" customFormat="1" ht="14.45" customHeight="1">
      <c r="A187" s="29"/>
      <c r="B187" s="141"/>
      <c r="C187" s="142" t="s">
        <v>471</v>
      </c>
      <c r="D187" s="142" t="s">
        <v>140</v>
      </c>
      <c r="E187" s="143" t="s">
        <v>1344</v>
      </c>
      <c r="F187" s="144" t="s">
        <v>1345</v>
      </c>
      <c r="G187" s="145" t="s">
        <v>237</v>
      </c>
      <c r="H187" s="146">
        <v>1</v>
      </c>
      <c r="I187" s="147"/>
      <c r="J187" s="148">
        <f t="shared" si="20"/>
        <v>0</v>
      </c>
      <c r="K187" s="149"/>
      <c r="L187" s="30"/>
      <c r="M187" s="150" t="s">
        <v>1</v>
      </c>
      <c r="N187" s="151" t="s">
        <v>41</v>
      </c>
      <c r="O187" s="55"/>
      <c r="P187" s="152">
        <f t="shared" si="21"/>
        <v>0</v>
      </c>
      <c r="Q187" s="152">
        <v>0</v>
      </c>
      <c r="R187" s="152">
        <f t="shared" si="22"/>
        <v>0</v>
      </c>
      <c r="S187" s="152">
        <v>0</v>
      </c>
      <c r="T187" s="153">
        <f t="shared" si="2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4" t="s">
        <v>403</v>
      </c>
      <c r="AT187" s="154" t="s">
        <v>140</v>
      </c>
      <c r="AU187" s="154" t="s">
        <v>145</v>
      </c>
      <c r="AY187" s="14" t="s">
        <v>138</v>
      </c>
      <c r="BE187" s="155">
        <f t="shared" si="24"/>
        <v>0</v>
      </c>
      <c r="BF187" s="155">
        <f t="shared" si="25"/>
        <v>0</v>
      </c>
      <c r="BG187" s="155">
        <f t="shared" si="26"/>
        <v>0</v>
      </c>
      <c r="BH187" s="155">
        <f t="shared" si="27"/>
        <v>0</v>
      </c>
      <c r="BI187" s="155">
        <f t="shared" si="28"/>
        <v>0</v>
      </c>
      <c r="BJ187" s="14" t="s">
        <v>145</v>
      </c>
      <c r="BK187" s="155">
        <f t="shared" si="29"/>
        <v>0</v>
      </c>
      <c r="BL187" s="14" t="s">
        <v>403</v>
      </c>
      <c r="BM187" s="154" t="s">
        <v>1346</v>
      </c>
    </row>
    <row r="188" spans="1:65" s="2" customFormat="1" ht="24.2" customHeight="1">
      <c r="A188" s="29"/>
      <c r="B188" s="141"/>
      <c r="C188" s="142" t="s">
        <v>479</v>
      </c>
      <c r="D188" s="142" t="s">
        <v>140</v>
      </c>
      <c r="E188" s="143" t="s">
        <v>1347</v>
      </c>
      <c r="F188" s="144" t="s">
        <v>1348</v>
      </c>
      <c r="G188" s="145" t="s">
        <v>237</v>
      </c>
      <c r="H188" s="146">
        <v>1</v>
      </c>
      <c r="I188" s="147"/>
      <c r="J188" s="148">
        <f t="shared" si="20"/>
        <v>0</v>
      </c>
      <c r="K188" s="149"/>
      <c r="L188" s="30"/>
      <c r="M188" s="150" t="s">
        <v>1</v>
      </c>
      <c r="N188" s="151" t="s">
        <v>41</v>
      </c>
      <c r="O188" s="55"/>
      <c r="P188" s="152">
        <f t="shared" si="21"/>
        <v>0</v>
      </c>
      <c r="Q188" s="152">
        <v>0</v>
      </c>
      <c r="R188" s="152">
        <f t="shared" si="22"/>
        <v>0</v>
      </c>
      <c r="S188" s="152">
        <v>0</v>
      </c>
      <c r="T188" s="153">
        <f t="shared" si="2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54" t="s">
        <v>403</v>
      </c>
      <c r="AT188" s="154" t="s">
        <v>140</v>
      </c>
      <c r="AU188" s="154" t="s">
        <v>145</v>
      </c>
      <c r="AY188" s="14" t="s">
        <v>138</v>
      </c>
      <c r="BE188" s="155">
        <f t="shared" si="24"/>
        <v>0</v>
      </c>
      <c r="BF188" s="155">
        <f t="shared" si="25"/>
        <v>0</v>
      </c>
      <c r="BG188" s="155">
        <f t="shared" si="26"/>
        <v>0</v>
      </c>
      <c r="BH188" s="155">
        <f t="shared" si="27"/>
        <v>0</v>
      </c>
      <c r="BI188" s="155">
        <f t="shared" si="28"/>
        <v>0</v>
      </c>
      <c r="BJ188" s="14" t="s">
        <v>145</v>
      </c>
      <c r="BK188" s="155">
        <f t="shared" si="29"/>
        <v>0</v>
      </c>
      <c r="BL188" s="14" t="s">
        <v>403</v>
      </c>
      <c r="BM188" s="154" t="s">
        <v>1349</v>
      </c>
    </row>
    <row r="189" spans="1:65" s="2" customFormat="1" ht="24.2" customHeight="1">
      <c r="A189" s="29"/>
      <c r="B189" s="141"/>
      <c r="C189" s="156" t="s">
        <v>486</v>
      </c>
      <c r="D189" s="156" t="s">
        <v>189</v>
      </c>
      <c r="E189" s="157" t="s">
        <v>1350</v>
      </c>
      <c r="F189" s="158" t="s">
        <v>1351</v>
      </c>
      <c r="G189" s="159" t="s">
        <v>237</v>
      </c>
      <c r="H189" s="160">
        <v>1</v>
      </c>
      <c r="I189" s="161"/>
      <c r="J189" s="162">
        <f t="shared" si="20"/>
        <v>0</v>
      </c>
      <c r="K189" s="163"/>
      <c r="L189" s="164"/>
      <c r="M189" s="165" t="s">
        <v>1</v>
      </c>
      <c r="N189" s="166" t="s">
        <v>41</v>
      </c>
      <c r="O189" s="55"/>
      <c r="P189" s="152">
        <f t="shared" si="21"/>
        <v>0</v>
      </c>
      <c r="Q189" s="152">
        <v>1.7700000000000001E-3</v>
      </c>
      <c r="R189" s="152">
        <f t="shared" si="22"/>
        <v>1.7700000000000001E-3</v>
      </c>
      <c r="S189" s="152">
        <v>0</v>
      </c>
      <c r="T189" s="153">
        <f t="shared" si="2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4" t="s">
        <v>1120</v>
      </c>
      <c r="AT189" s="154" t="s">
        <v>189</v>
      </c>
      <c r="AU189" s="154" t="s">
        <v>145</v>
      </c>
      <c r="AY189" s="14" t="s">
        <v>138</v>
      </c>
      <c r="BE189" s="155">
        <f t="shared" si="24"/>
        <v>0</v>
      </c>
      <c r="BF189" s="155">
        <f t="shared" si="25"/>
        <v>0</v>
      </c>
      <c r="BG189" s="155">
        <f t="shared" si="26"/>
        <v>0</v>
      </c>
      <c r="BH189" s="155">
        <f t="shared" si="27"/>
        <v>0</v>
      </c>
      <c r="BI189" s="155">
        <f t="shared" si="28"/>
        <v>0</v>
      </c>
      <c r="BJ189" s="14" t="s">
        <v>145</v>
      </c>
      <c r="BK189" s="155">
        <f t="shared" si="29"/>
        <v>0</v>
      </c>
      <c r="BL189" s="14" t="s">
        <v>1120</v>
      </c>
      <c r="BM189" s="154" t="s">
        <v>1352</v>
      </c>
    </row>
    <row r="190" spans="1:65" s="2" customFormat="1" ht="14.45" customHeight="1">
      <c r="A190" s="29"/>
      <c r="B190" s="141"/>
      <c r="C190" s="142" t="s">
        <v>490</v>
      </c>
      <c r="D190" s="142" t="s">
        <v>140</v>
      </c>
      <c r="E190" s="143" t="s">
        <v>1353</v>
      </c>
      <c r="F190" s="144" t="s">
        <v>1354</v>
      </c>
      <c r="G190" s="145" t="s">
        <v>237</v>
      </c>
      <c r="H190" s="146">
        <v>2</v>
      </c>
      <c r="I190" s="147"/>
      <c r="J190" s="148">
        <f t="shared" si="20"/>
        <v>0</v>
      </c>
      <c r="K190" s="149"/>
      <c r="L190" s="30"/>
      <c r="M190" s="150" t="s">
        <v>1</v>
      </c>
      <c r="N190" s="151" t="s">
        <v>41</v>
      </c>
      <c r="O190" s="55"/>
      <c r="P190" s="152">
        <f t="shared" si="21"/>
        <v>0</v>
      </c>
      <c r="Q190" s="152">
        <v>0</v>
      </c>
      <c r="R190" s="152">
        <f t="shared" si="22"/>
        <v>0</v>
      </c>
      <c r="S190" s="152">
        <v>0</v>
      </c>
      <c r="T190" s="153">
        <f t="shared" si="2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54" t="s">
        <v>403</v>
      </c>
      <c r="AT190" s="154" t="s">
        <v>140</v>
      </c>
      <c r="AU190" s="154" t="s">
        <v>145</v>
      </c>
      <c r="AY190" s="14" t="s">
        <v>138</v>
      </c>
      <c r="BE190" s="155">
        <f t="shared" si="24"/>
        <v>0</v>
      </c>
      <c r="BF190" s="155">
        <f t="shared" si="25"/>
        <v>0</v>
      </c>
      <c r="BG190" s="155">
        <f t="shared" si="26"/>
        <v>0</v>
      </c>
      <c r="BH190" s="155">
        <f t="shared" si="27"/>
        <v>0</v>
      </c>
      <c r="BI190" s="155">
        <f t="shared" si="28"/>
        <v>0</v>
      </c>
      <c r="BJ190" s="14" t="s">
        <v>145</v>
      </c>
      <c r="BK190" s="155">
        <f t="shared" si="29"/>
        <v>0</v>
      </c>
      <c r="BL190" s="14" t="s">
        <v>403</v>
      </c>
      <c r="BM190" s="154" t="s">
        <v>1355</v>
      </c>
    </row>
    <row r="191" spans="1:65" s="2" customFormat="1" ht="24.2" customHeight="1">
      <c r="A191" s="29"/>
      <c r="B191" s="141"/>
      <c r="C191" s="156" t="s">
        <v>494</v>
      </c>
      <c r="D191" s="156" t="s">
        <v>189</v>
      </c>
      <c r="E191" s="157" t="s">
        <v>1356</v>
      </c>
      <c r="F191" s="158" t="s">
        <v>1357</v>
      </c>
      <c r="G191" s="159" t="s">
        <v>237</v>
      </c>
      <c r="H191" s="160">
        <v>2</v>
      </c>
      <c r="I191" s="161"/>
      <c r="J191" s="162">
        <f t="shared" si="20"/>
        <v>0</v>
      </c>
      <c r="K191" s="163"/>
      <c r="L191" s="164"/>
      <c r="M191" s="165" t="s">
        <v>1</v>
      </c>
      <c r="N191" s="166" t="s">
        <v>41</v>
      </c>
      <c r="O191" s="55"/>
      <c r="P191" s="152">
        <f t="shared" si="21"/>
        <v>0</v>
      </c>
      <c r="Q191" s="152">
        <v>2.1800000000000001E-3</v>
      </c>
      <c r="R191" s="152">
        <f t="shared" si="22"/>
        <v>4.3600000000000002E-3</v>
      </c>
      <c r="S191" s="152">
        <v>0</v>
      </c>
      <c r="T191" s="153">
        <f t="shared" si="2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4" t="s">
        <v>1120</v>
      </c>
      <c r="AT191" s="154" t="s">
        <v>189</v>
      </c>
      <c r="AU191" s="154" t="s">
        <v>145</v>
      </c>
      <c r="AY191" s="14" t="s">
        <v>138</v>
      </c>
      <c r="BE191" s="155">
        <f t="shared" si="24"/>
        <v>0</v>
      </c>
      <c r="BF191" s="155">
        <f t="shared" si="25"/>
        <v>0</v>
      </c>
      <c r="BG191" s="155">
        <f t="shared" si="26"/>
        <v>0</v>
      </c>
      <c r="BH191" s="155">
        <f t="shared" si="27"/>
        <v>0</v>
      </c>
      <c r="BI191" s="155">
        <f t="shared" si="28"/>
        <v>0</v>
      </c>
      <c r="BJ191" s="14" t="s">
        <v>145</v>
      </c>
      <c r="BK191" s="155">
        <f t="shared" si="29"/>
        <v>0</v>
      </c>
      <c r="BL191" s="14" t="s">
        <v>1120</v>
      </c>
      <c r="BM191" s="154" t="s">
        <v>1358</v>
      </c>
    </row>
    <row r="192" spans="1:65" s="2" customFormat="1" ht="24.2" customHeight="1">
      <c r="A192" s="29"/>
      <c r="B192" s="141"/>
      <c r="C192" s="156" t="s">
        <v>498</v>
      </c>
      <c r="D192" s="156" t="s">
        <v>189</v>
      </c>
      <c r="E192" s="157" t="s">
        <v>1359</v>
      </c>
      <c r="F192" s="158" t="s">
        <v>1360</v>
      </c>
      <c r="G192" s="159" t="s">
        <v>237</v>
      </c>
      <c r="H192" s="160">
        <v>2</v>
      </c>
      <c r="I192" s="161"/>
      <c r="J192" s="162">
        <f t="shared" si="20"/>
        <v>0</v>
      </c>
      <c r="K192" s="163"/>
      <c r="L192" s="164"/>
      <c r="M192" s="165" t="s">
        <v>1</v>
      </c>
      <c r="N192" s="166" t="s">
        <v>41</v>
      </c>
      <c r="O192" s="55"/>
      <c r="P192" s="152">
        <f t="shared" si="21"/>
        <v>0</v>
      </c>
      <c r="Q192" s="152">
        <v>1.4999999999999999E-4</v>
      </c>
      <c r="R192" s="152">
        <f t="shared" si="22"/>
        <v>2.9999999999999997E-4</v>
      </c>
      <c r="S192" s="152">
        <v>0</v>
      </c>
      <c r="T192" s="153">
        <f t="shared" si="2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54" t="s">
        <v>1120</v>
      </c>
      <c r="AT192" s="154" t="s">
        <v>189</v>
      </c>
      <c r="AU192" s="154" t="s">
        <v>145</v>
      </c>
      <c r="AY192" s="14" t="s">
        <v>138</v>
      </c>
      <c r="BE192" s="155">
        <f t="shared" si="24"/>
        <v>0</v>
      </c>
      <c r="BF192" s="155">
        <f t="shared" si="25"/>
        <v>0</v>
      </c>
      <c r="BG192" s="155">
        <f t="shared" si="26"/>
        <v>0</v>
      </c>
      <c r="BH192" s="155">
        <f t="shared" si="27"/>
        <v>0</v>
      </c>
      <c r="BI192" s="155">
        <f t="shared" si="28"/>
        <v>0</v>
      </c>
      <c r="BJ192" s="14" t="s">
        <v>145</v>
      </c>
      <c r="BK192" s="155">
        <f t="shared" si="29"/>
        <v>0</v>
      </c>
      <c r="BL192" s="14" t="s">
        <v>1120</v>
      </c>
      <c r="BM192" s="154" t="s">
        <v>1361</v>
      </c>
    </row>
    <row r="193" spans="1:65" s="2" customFormat="1" ht="14.45" customHeight="1">
      <c r="A193" s="29"/>
      <c r="B193" s="141"/>
      <c r="C193" s="142" t="s">
        <v>502</v>
      </c>
      <c r="D193" s="142" t="s">
        <v>140</v>
      </c>
      <c r="E193" s="143" t="s">
        <v>1362</v>
      </c>
      <c r="F193" s="144" t="s">
        <v>1363</v>
      </c>
      <c r="G193" s="145" t="s">
        <v>237</v>
      </c>
      <c r="H193" s="146">
        <v>1</v>
      </c>
      <c r="I193" s="147"/>
      <c r="J193" s="148">
        <f t="shared" si="20"/>
        <v>0</v>
      </c>
      <c r="K193" s="149"/>
      <c r="L193" s="30"/>
      <c r="M193" s="150" t="s">
        <v>1</v>
      </c>
      <c r="N193" s="151" t="s">
        <v>41</v>
      </c>
      <c r="O193" s="55"/>
      <c r="P193" s="152">
        <f t="shared" si="21"/>
        <v>0</v>
      </c>
      <c r="Q193" s="152">
        <v>0</v>
      </c>
      <c r="R193" s="152">
        <f t="shared" si="22"/>
        <v>0</v>
      </c>
      <c r="S193" s="152">
        <v>0</v>
      </c>
      <c r="T193" s="153">
        <f t="shared" si="2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4" t="s">
        <v>403</v>
      </c>
      <c r="AT193" s="154" t="s">
        <v>140</v>
      </c>
      <c r="AU193" s="154" t="s">
        <v>145</v>
      </c>
      <c r="AY193" s="14" t="s">
        <v>138</v>
      </c>
      <c r="BE193" s="155">
        <f t="shared" si="24"/>
        <v>0</v>
      </c>
      <c r="BF193" s="155">
        <f t="shared" si="25"/>
        <v>0</v>
      </c>
      <c r="BG193" s="155">
        <f t="shared" si="26"/>
        <v>0</v>
      </c>
      <c r="BH193" s="155">
        <f t="shared" si="27"/>
        <v>0</v>
      </c>
      <c r="BI193" s="155">
        <f t="shared" si="28"/>
        <v>0</v>
      </c>
      <c r="BJ193" s="14" t="s">
        <v>145</v>
      </c>
      <c r="BK193" s="155">
        <f t="shared" si="29"/>
        <v>0</v>
      </c>
      <c r="BL193" s="14" t="s">
        <v>403</v>
      </c>
      <c r="BM193" s="154" t="s">
        <v>1364</v>
      </c>
    </row>
    <row r="194" spans="1:65" s="2" customFormat="1" ht="24.2" customHeight="1">
      <c r="A194" s="29"/>
      <c r="B194" s="141"/>
      <c r="C194" s="156" t="s">
        <v>506</v>
      </c>
      <c r="D194" s="156" t="s">
        <v>189</v>
      </c>
      <c r="E194" s="157" t="s">
        <v>1365</v>
      </c>
      <c r="F194" s="158" t="s">
        <v>1366</v>
      </c>
      <c r="G194" s="159" t="s">
        <v>237</v>
      </c>
      <c r="H194" s="160">
        <v>1</v>
      </c>
      <c r="I194" s="161"/>
      <c r="J194" s="162">
        <f t="shared" si="20"/>
        <v>0</v>
      </c>
      <c r="K194" s="163"/>
      <c r="L194" s="164"/>
      <c r="M194" s="165" t="s">
        <v>1</v>
      </c>
      <c r="N194" s="166" t="s">
        <v>41</v>
      </c>
      <c r="O194" s="55"/>
      <c r="P194" s="152">
        <f t="shared" si="21"/>
        <v>0</v>
      </c>
      <c r="Q194" s="152">
        <v>3.2000000000000002E-3</v>
      </c>
      <c r="R194" s="152">
        <f t="shared" si="22"/>
        <v>3.2000000000000002E-3</v>
      </c>
      <c r="S194" s="152">
        <v>0</v>
      </c>
      <c r="T194" s="153">
        <f t="shared" si="2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54" t="s">
        <v>1120</v>
      </c>
      <c r="AT194" s="154" t="s">
        <v>189</v>
      </c>
      <c r="AU194" s="154" t="s">
        <v>145</v>
      </c>
      <c r="AY194" s="14" t="s">
        <v>138</v>
      </c>
      <c r="BE194" s="155">
        <f t="shared" si="24"/>
        <v>0</v>
      </c>
      <c r="BF194" s="155">
        <f t="shared" si="25"/>
        <v>0</v>
      </c>
      <c r="BG194" s="155">
        <f t="shared" si="26"/>
        <v>0</v>
      </c>
      <c r="BH194" s="155">
        <f t="shared" si="27"/>
        <v>0</v>
      </c>
      <c r="BI194" s="155">
        <f t="shared" si="28"/>
        <v>0</v>
      </c>
      <c r="BJ194" s="14" t="s">
        <v>145</v>
      </c>
      <c r="BK194" s="155">
        <f t="shared" si="29"/>
        <v>0</v>
      </c>
      <c r="BL194" s="14" t="s">
        <v>1120</v>
      </c>
      <c r="BM194" s="154" t="s">
        <v>1367</v>
      </c>
    </row>
    <row r="195" spans="1:65" s="2" customFormat="1" ht="24.2" customHeight="1">
      <c r="A195" s="29"/>
      <c r="B195" s="141"/>
      <c r="C195" s="142" t="s">
        <v>516</v>
      </c>
      <c r="D195" s="142" t="s">
        <v>140</v>
      </c>
      <c r="E195" s="143" t="s">
        <v>1368</v>
      </c>
      <c r="F195" s="144" t="s">
        <v>1369</v>
      </c>
      <c r="G195" s="145" t="s">
        <v>237</v>
      </c>
      <c r="H195" s="146">
        <v>9</v>
      </c>
      <c r="I195" s="147"/>
      <c r="J195" s="148">
        <f t="shared" si="20"/>
        <v>0</v>
      </c>
      <c r="K195" s="149"/>
      <c r="L195" s="30"/>
      <c r="M195" s="150" t="s">
        <v>1</v>
      </c>
      <c r="N195" s="151" t="s">
        <v>41</v>
      </c>
      <c r="O195" s="55"/>
      <c r="P195" s="152">
        <f t="shared" si="21"/>
        <v>0</v>
      </c>
      <c r="Q195" s="152">
        <v>0</v>
      </c>
      <c r="R195" s="152">
        <f t="shared" si="22"/>
        <v>0</v>
      </c>
      <c r="S195" s="152">
        <v>0</v>
      </c>
      <c r="T195" s="153">
        <f t="shared" si="2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4" t="s">
        <v>403</v>
      </c>
      <c r="AT195" s="154" t="s">
        <v>140</v>
      </c>
      <c r="AU195" s="154" t="s">
        <v>145</v>
      </c>
      <c r="AY195" s="14" t="s">
        <v>138</v>
      </c>
      <c r="BE195" s="155">
        <f t="shared" si="24"/>
        <v>0</v>
      </c>
      <c r="BF195" s="155">
        <f t="shared" si="25"/>
        <v>0</v>
      </c>
      <c r="BG195" s="155">
        <f t="shared" si="26"/>
        <v>0</v>
      </c>
      <c r="BH195" s="155">
        <f t="shared" si="27"/>
        <v>0</v>
      </c>
      <c r="BI195" s="155">
        <f t="shared" si="28"/>
        <v>0</v>
      </c>
      <c r="BJ195" s="14" t="s">
        <v>145</v>
      </c>
      <c r="BK195" s="155">
        <f t="shared" si="29"/>
        <v>0</v>
      </c>
      <c r="BL195" s="14" t="s">
        <v>403</v>
      </c>
      <c r="BM195" s="154" t="s">
        <v>1370</v>
      </c>
    </row>
    <row r="196" spans="1:65" s="2" customFormat="1" ht="14.45" customHeight="1">
      <c r="A196" s="29"/>
      <c r="B196" s="141"/>
      <c r="C196" s="156" t="s">
        <v>522</v>
      </c>
      <c r="D196" s="156" t="s">
        <v>189</v>
      </c>
      <c r="E196" s="157" t="s">
        <v>1371</v>
      </c>
      <c r="F196" s="158" t="s">
        <v>1372</v>
      </c>
      <c r="G196" s="159" t="s">
        <v>237</v>
      </c>
      <c r="H196" s="160">
        <v>9</v>
      </c>
      <c r="I196" s="161"/>
      <c r="J196" s="162">
        <f t="shared" si="20"/>
        <v>0</v>
      </c>
      <c r="K196" s="163"/>
      <c r="L196" s="164"/>
      <c r="M196" s="165" t="s">
        <v>1</v>
      </c>
      <c r="N196" s="166" t="s">
        <v>41</v>
      </c>
      <c r="O196" s="55"/>
      <c r="P196" s="152">
        <f t="shared" si="21"/>
        <v>0</v>
      </c>
      <c r="Q196" s="152">
        <v>2E-3</v>
      </c>
      <c r="R196" s="152">
        <f t="shared" si="22"/>
        <v>1.8000000000000002E-2</v>
      </c>
      <c r="S196" s="152">
        <v>0</v>
      </c>
      <c r="T196" s="153">
        <f t="shared" si="2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54" t="s">
        <v>1120</v>
      </c>
      <c r="AT196" s="154" t="s">
        <v>189</v>
      </c>
      <c r="AU196" s="154" t="s">
        <v>145</v>
      </c>
      <c r="AY196" s="14" t="s">
        <v>138</v>
      </c>
      <c r="BE196" s="155">
        <f t="shared" si="24"/>
        <v>0</v>
      </c>
      <c r="BF196" s="155">
        <f t="shared" si="25"/>
        <v>0</v>
      </c>
      <c r="BG196" s="155">
        <f t="shared" si="26"/>
        <v>0</v>
      </c>
      <c r="BH196" s="155">
        <f t="shared" si="27"/>
        <v>0</v>
      </c>
      <c r="BI196" s="155">
        <f t="shared" si="28"/>
        <v>0</v>
      </c>
      <c r="BJ196" s="14" t="s">
        <v>145</v>
      </c>
      <c r="BK196" s="155">
        <f t="shared" si="29"/>
        <v>0</v>
      </c>
      <c r="BL196" s="14" t="s">
        <v>1120</v>
      </c>
      <c r="BM196" s="154" t="s">
        <v>1373</v>
      </c>
    </row>
    <row r="197" spans="1:65" s="2" customFormat="1" ht="14.45" customHeight="1">
      <c r="A197" s="29"/>
      <c r="B197" s="141"/>
      <c r="C197" s="142" t="s">
        <v>411</v>
      </c>
      <c r="D197" s="142" t="s">
        <v>140</v>
      </c>
      <c r="E197" s="143" t="s">
        <v>1374</v>
      </c>
      <c r="F197" s="144" t="s">
        <v>1375</v>
      </c>
      <c r="G197" s="145" t="s">
        <v>237</v>
      </c>
      <c r="H197" s="146">
        <v>1</v>
      </c>
      <c r="I197" s="147"/>
      <c r="J197" s="148">
        <f t="shared" si="20"/>
        <v>0</v>
      </c>
      <c r="K197" s="149"/>
      <c r="L197" s="30"/>
      <c r="M197" s="150" t="s">
        <v>1</v>
      </c>
      <c r="N197" s="151" t="s">
        <v>41</v>
      </c>
      <c r="O197" s="55"/>
      <c r="P197" s="152">
        <f t="shared" si="21"/>
        <v>0</v>
      </c>
      <c r="Q197" s="152">
        <v>0</v>
      </c>
      <c r="R197" s="152">
        <f t="shared" si="22"/>
        <v>0</v>
      </c>
      <c r="S197" s="152">
        <v>0</v>
      </c>
      <c r="T197" s="153">
        <f t="shared" si="2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4" t="s">
        <v>403</v>
      </c>
      <c r="AT197" s="154" t="s">
        <v>140</v>
      </c>
      <c r="AU197" s="154" t="s">
        <v>145</v>
      </c>
      <c r="AY197" s="14" t="s">
        <v>138</v>
      </c>
      <c r="BE197" s="155">
        <f t="shared" si="24"/>
        <v>0</v>
      </c>
      <c r="BF197" s="155">
        <f t="shared" si="25"/>
        <v>0</v>
      </c>
      <c r="BG197" s="155">
        <f t="shared" si="26"/>
        <v>0</v>
      </c>
      <c r="BH197" s="155">
        <f t="shared" si="27"/>
        <v>0</v>
      </c>
      <c r="BI197" s="155">
        <f t="shared" si="28"/>
        <v>0</v>
      </c>
      <c r="BJ197" s="14" t="s">
        <v>145</v>
      </c>
      <c r="BK197" s="155">
        <f t="shared" si="29"/>
        <v>0</v>
      </c>
      <c r="BL197" s="14" t="s">
        <v>403</v>
      </c>
      <c r="BM197" s="154" t="s">
        <v>1376</v>
      </c>
    </row>
    <row r="198" spans="1:65" s="2" customFormat="1" ht="14.45" customHeight="1">
      <c r="A198" s="29"/>
      <c r="B198" s="141"/>
      <c r="C198" s="156" t="s">
        <v>555</v>
      </c>
      <c r="D198" s="156" t="s">
        <v>189</v>
      </c>
      <c r="E198" s="157" t="s">
        <v>1377</v>
      </c>
      <c r="F198" s="158" t="s">
        <v>1378</v>
      </c>
      <c r="G198" s="159" t="s">
        <v>237</v>
      </c>
      <c r="H198" s="160">
        <v>1</v>
      </c>
      <c r="I198" s="161"/>
      <c r="J198" s="162">
        <f t="shared" si="20"/>
        <v>0</v>
      </c>
      <c r="K198" s="163"/>
      <c r="L198" s="164"/>
      <c r="M198" s="165" t="s">
        <v>1</v>
      </c>
      <c r="N198" s="166" t="s">
        <v>41</v>
      </c>
      <c r="O198" s="55"/>
      <c r="P198" s="152">
        <f t="shared" si="21"/>
        <v>0</v>
      </c>
      <c r="Q198" s="152">
        <v>0</v>
      </c>
      <c r="R198" s="152">
        <f t="shared" si="22"/>
        <v>0</v>
      </c>
      <c r="S198" s="152">
        <v>0</v>
      </c>
      <c r="T198" s="153">
        <f t="shared" si="2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54" t="s">
        <v>1120</v>
      </c>
      <c r="AT198" s="154" t="s">
        <v>189</v>
      </c>
      <c r="AU198" s="154" t="s">
        <v>145</v>
      </c>
      <c r="AY198" s="14" t="s">
        <v>138</v>
      </c>
      <c r="BE198" s="155">
        <f t="shared" si="24"/>
        <v>0</v>
      </c>
      <c r="BF198" s="155">
        <f t="shared" si="25"/>
        <v>0</v>
      </c>
      <c r="BG198" s="155">
        <f t="shared" si="26"/>
        <v>0</v>
      </c>
      <c r="BH198" s="155">
        <f t="shared" si="27"/>
        <v>0</v>
      </c>
      <c r="BI198" s="155">
        <f t="shared" si="28"/>
        <v>0</v>
      </c>
      <c r="BJ198" s="14" t="s">
        <v>145</v>
      </c>
      <c r="BK198" s="155">
        <f t="shared" si="29"/>
        <v>0</v>
      </c>
      <c r="BL198" s="14" t="s">
        <v>1120</v>
      </c>
      <c r="BM198" s="154" t="s">
        <v>1379</v>
      </c>
    </row>
    <row r="199" spans="1:65" s="2" customFormat="1" ht="14.45" customHeight="1">
      <c r="A199" s="29"/>
      <c r="B199" s="141"/>
      <c r="C199" s="156" t="s">
        <v>559</v>
      </c>
      <c r="D199" s="156" t="s">
        <v>189</v>
      </c>
      <c r="E199" s="157" t="s">
        <v>1380</v>
      </c>
      <c r="F199" s="158" t="s">
        <v>1381</v>
      </c>
      <c r="G199" s="159" t="s">
        <v>237</v>
      </c>
      <c r="H199" s="160">
        <v>1</v>
      </c>
      <c r="I199" s="161"/>
      <c r="J199" s="162">
        <f t="shared" si="20"/>
        <v>0</v>
      </c>
      <c r="K199" s="163"/>
      <c r="L199" s="164"/>
      <c r="M199" s="165" t="s">
        <v>1</v>
      </c>
      <c r="N199" s="166" t="s">
        <v>41</v>
      </c>
      <c r="O199" s="55"/>
      <c r="P199" s="152">
        <f t="shared" si="21"/>
        <v>0</v>
      </c>
      <c r="Q199" s="152">
        <v>0</v>
      </c>
      <c r="R199" s="152">
        <f t="shared" si="22"/>
        <v>0</v>
      </c>
      <c r="S199" s="152">
        <v>0</v>
      </c>
      <c r="T199" s="153">
        <f t="shared" si="2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4" t="s">
        <v>1120</v>
      </c>
      <c r="AT199" s="154" t="s">
        <v>189</v>
      </c>
      <c r="AU199" s="154" t="s">
        <v>145</v>
      </c>
      <c r="AY199" s="14" t="s">
        <v>138</v>
      </c>
      <c r="BE199" s="155">
        <f t="shared" si="24"/>
        <v>0</v>
      </c>
      <c r="BF199" s="155">
        <f t="shared" si="25"/>
        <v>0</v>
      </c>
      <c r="BG199" s="155">
        <f t="shared" si="26"/>
        <v>0</v>
      </c>
      <c r="BH199" s="155">
        <f t="shared" si="27"/>
        <v>0</v>
      </c>
      <c r="BI199" s="155">
        <f t="shared" si="28"/>
        <v>0</v>
      </c>
      <c r="BJ199" s="14" t="s">
        <v>145</v>
      </c>
      <c r="BK199" s="155">
        <f t="shared" si="29"/>
        <v>0</v>
      </c>
      <c r="BL199" s="14" t="s">
        <v>1120</v>
      </c>
      <c r="BM199" s="154" t="s">
        <v>1382</v>
      </c>
    </row>
    <row r="200" spans="1:65" s="2" customFormat="1" ht="14.45" customHeight="1">
      <c r="A200" s="29"/>
      <c r="B200" s="141"/>
      <c r="C200" s="142" t="s">
        <v>563</v>
      </c>
      <c r="D200" s="142" t="s">
        <v>140</v>
      </c>
      <c r="E200" s="143" t="s">
        <v>1383</v>
      </c>
      <c r="F200" s="144" t="s">
        <v>1384</v>
      </c>
      <c r="G200" s="145" t="s">
        <v>237</v>
      </c>
      <c r="H200" s="146">
        <v>5</v>
      </c>
      <c r="I200" s="147"/>
      <c r="J200" s="148">
        <f t="shared" si="20"/>
        <v>0</v>
      </c>
      <c r="K200" s="149"/>
      <c r="L200" s="30"/>
      <c r="M200" s="150" t="s">
        <v>1</v>
      </c>
      <c r="N200" s="151" t="s">
        <v>41</v>
      </c>
      <c r="O200" s="55"/>
      <c r="P200" s="152">
        <f t="shared" si="21"/>
        <v>0</v>
      </c>
      <c r="Q200" s="152">
        <v>0</v>
      </c>
      <c r="R200" s="152">
        <f t="shared" si="22"/>
        <v>0</v>
      </c>
      <c r="S200" s="152">
        <v>0</v>
      </c>
      <c r="T200" s="153">
        <f t="shared" si="2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54" t="s">
        <v>403</v>
      </c>
      <c r="AT200" s="154" t="s">
        <v>140</v>
      </c>
      <c r="AU200" s="154" t="s">
        <v>145</v>
      </c>
      <c r="AY200" s="14" t="s">
        <v>138</v>
      </c>
      <c r="BE200" s="155">
        <f t="shared" si="24"/>
        <v>0</v>
      </c>
      <c r="BF200" s="155">
        <f t="shared" si="25"/>
        <v>0</v>
      </c>
      <c r="BG200" s="155">
        <f t="shared" si="26"/>
        <v>0</v>
      </c>
      <c r="BH200" s="155">
        <f t="shared" si="27"/>
        <v>0</v>
      </c>
      <c r="BI200" s="155">
        <f t="shared" si="28"/>
        <v>0</v>
      </c>
      <c r="BJ200" s="14" t="s">
        <v>145</v>
      </c>
      <c r="BK200" s="155">
        <f t="shared" si="29"/>
        <v>0</v>
      </c>
      <c r="BL200" s="14" t="s">
        <v>403</v>
      </c>
      <c r="BM200" s="154" t="s">
        <v>1385</v>
      </c>
    </row>
    <row r="201" spans="1:65" s="2" customFormat="1" ht="24.2" customHeight="1">
      <c r="A201" s="29"/>
      <c r="B201" s="141"/>
      <c r="C201" s="156" t="s">
        <v>567</v>
      </c>
      <c r="D201" s="156" t="s">
        <v>189</v>
      </c>
      <c r="E201" s="157" t="s">
        <v>1386</v>
      </c>
      <c r="F201" s="158" t="s">
        <v>1387</v>
      </c>
      <c r="G201" s="159" t="s">
        <v>237</v>
      </c>
      <c r="H201" s="160">
        <v>5</v>
      </c>
      <c r="I201" s="161"/>
      <c r="J201" s="162">
        <f t="shared" si="20"/>
        <v>0</v>
      </c>
      <c r="K201" s="163"/>
      <c r="L201" s="164"/>
      <c r="M201" s="165" t="s">
        <v>1</v>
      </c>
      <c r="N201" s="166" t="s">
        <v>41</v>
      </c>
      <c r="O201" s="55"/>
      <c r="P201" s="152">
        <f t="shared" si="21"/>
        <v>0</v>
      </c>
      <c r="Q201" s="152">
        <v>0</v>
      </c>
      <c r="R201" s="152">
        <f t="shared" si="22"/>
        <v>0</v>
      </c>
      <c r="S201" s="152">
        <v>0</v>
      </c>
      <c r="T201" s="153">
        <f t="shared" si="2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4" t="s">
        <v>1120</v>
      </c>
      <c r="AT201" s="154" t="s">
        <v>189</v>
      </c>
      <c r="AU201" s="154" t="s">
        <v>145</v>
      </c>
      <c r="AY201" s="14" t="s">
        <v>138</v>
      </c>
      <c r="BE201" s="155">
        <f t="shared" si="24"/>
        <v>0</v>
      </c>
      <c r="BF201" s="155">
        <f t="shared" si="25"/>
        <v>0</v>
      </c>
      <c r="BG201" s="155">
        <f t="shared" si="26"/>
        <v>0</v>
      </c>
      <c r="BH201" s="155">
        <f t="shared" si="27"/>
        <v>0</v>
      </c>
      <c r="BI201" s="155">
        <f t="shared" si="28"/>
        <v>0</v>
      </c>
      <c r="BJ201" s="14" t="s">
        <v>145</v>
      </c>
      <c r="BK201" s="155">
        <f t="shared" si="29"/>
        <v>0</v>
      </c>
      <c r="BL201" s="14" t="s">
        <v>1120</v>
      </c>
      <c r="BM201" s="154" t="s">
        <v>1388</v>
      </c>
    </row>
    <row r="202" spans="1:65" s="2" customFormat="1" ht="24.2" customHeight="1">
      <c r="A202" s="29"/>
      <c r="B202" s="141"/>
      <c r="C202" s="156" t="s">
        <v>573</v>
      </c>
      <c r="D202" s="156" t="s">
        <v>189</v>
      </c>
      <c r="E202" s="157" t="s">
        <v>1389</v>
      </c>
      <c r="F202" s="158" t="s">
        <v>1390</v>
      </c>
      <c r="G202" s="159" t="s">
        <v>237</v>
      </c>
      <c r="H202" s="160">
        <v>5</v>
      </c>
      <c r="I202" s="161"/>
      <c r="J202" s="162">
        <f t="shared" si="20"/>
        <v>0</v>
      </c>
      <c r="K202" s="163"/>
      <c r="L202" s="164"/>
      <c r="M202" s="165" t="s">
        <v>1</v>
      </c>
      <c r="N202" s="166" t="s">
        <v>41</v>
      </c>
      <c r="O202" s="55"/>
      <c r="P202" s="152">
        <f t="shared" si="21"/>
        <v>0</v>
      </c>
      <c r="Q202" s="152">
        <v>0</v>
      </c>
      <c r="R202" s="152">
        <f t="shared" si="22"/>
        <v>0</v>
      </c>
      <c r="S202" s="152">
        <v>0</v>
      </c>
      <c r="T202" s="153">
        <f t="shared" si="2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4" t="s">
        <v>1120</v>
      </c>
      <c r="AT202" s="154" t="s">
        <v>189</v>
      </c>
      <c r="AU202" s="154" t="s">
        <v>145</v>
      </c>
      <c r="AY202" s="14" t="s">
        <v>138</v>
      </c>
      <c r="BE202" s="155">
        <f t="shared" si="24"/>
        <v>0</v>
      </c>
      <c r="BF202" s="155">
        <f t="shared" si="25"/>
        <v>0</v>
      </c>
      <c r="BG202" s="155">
        <f t="shared" si="26"/>
        <v>0</v>
      </c>
      <c r="BH202" s="155">
        <f t="shared" si="27"/>
        <v>0</v>
      </c>
      <c r="BI202" s="155">
        <f t="shared" si="28"/>
        <v>0</v>
      </c>
      <c r="BJ202" s="14" t="s">
        <v>145</v>
      </c>
      <c r="BK202" s="155">
        <f t="shared" si="29"/>
        <v>0</v>
      </c>
      <c r="BL202" s="14" t="s">
        <v>1120</v>
      </c>
      <c r="BM202" s="154" t="s">
        <v>1391</v>
      </c>
    </row>
    <row r="203" spans="1:65" s="2" customFormat="1" ht="24.2" customHeight="1">
      <c r="A203" s="29"/>
      <c r="B203" s="141"/>
      <c r="C203" s="142" t="s">
        <v>1392</v>
      </c>
      <c r="D203" s="142" t="s">
        <v>140</v>
      </c>
      <c r="E203" s="143" t="s">
        <v>1393</v>
      </c>
      <c r="F203" s="144" t="s">
        <v>1394</v>
      </c>
      <c r="G203" s="145" t="s">
        <v>153</v>
      </c>
      <c r="H203" s="146">
        <v>25</v>
      </c>
      <c r="I203" s="147"/>
      <c r="J203" s="148">
        <f t="shared" si="20"/>
        <v>0</v>
      </c>
      <c r="K203" s="149"/>
      <c r="L203" s="30"/>
      <c r="M203" s="150" t="s">
        <v>1</v>
      </c>
      <c r="N203" s="151" t="s">
        <v>41</v>
      </c>
      <c r="O203" s="55"/>
      <c r="P203" s="152">
        <f t="shared" si="21"/>
        <v>0</v>
      </c>
      <c r="Q203" s="152">
        <v>0</v>
      </c>
      <c r="R203" s="152">
        <f t="shared" si="22"/>
        <v>0</v>
      </c>
      <c r="S203" s="152">
        <v>0</v>
      </c>
      <c r="T203" s="153">
        <f t="shared" si="2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4" t="s">
        <v>403</v>
      </c>
      <c r="AT203" s="154" t="s">
        <v>140</v>
      </c>
      <c r="AU203" s="154" t="s">
        <v>145</v>
      </c>
      <c r="AY203" s="14" t="s">
        <v>138</v>
      </c>
      <c r="BE203" s="155">
        <f t="shared" si="24"/>
        <v>0</v>
      </c>
      <c r="BF203" s="155">
        <f t="shared" si="25"/>
        <v>0</v>
      </c>
      <c r="BG203" s="155">
        <f t="shared" si="26"/>
        <v>0</v>
      </c>
      <c r="BH203" s="155">
        <f t="shared" si="27"/>
        <v>0</v>
      </c>
      <c r="BI203" s="155">
        <f t="shared" si="28"/>
        <v>0</v>
      </c>
      <c r="BJ203" s="14" t="s">
        <v>145</v>
      </c>
      <c r="BK203" s="155">
        <f t="shared" si="29"/>
        <v>0</v>
      </c>
      <c r="BL203" s="14" t="s">
        <v>403</v>
      </c>
      <c r="BM203" s="154" t="s">
        <v>1395</v>
      </c>
    </row>
    <row r="204" spans="1:65" s="2" customFormat="1" ht="24.2" customHeight="1">
      <c r="A204" s="29"/>
      <c r="B204" s="141"/>
      <c r="C204" s="156" t="s">
        <v>1396</v>
      </c>
      <c r="D204" s="156" t="s">
        <v>189</v>
      </c>
      <c r="E204" s="157" t="s">
        <v>1397</v>
      </c>
      <c r="F204" s="158" t="s">
        <v>1398</v>
      </c>
      <c r="G204" s="159" t="s">
        <v>153</v>
      </c>
      <c r="H204" s="160">
        <v>25</v>
      </c>
      <c r="I204" s="161"/>
      <c r="J204" s="162">
        <f t="shared" si="20"/>
        <v>0</v>
      </c>
      <c r="K204" s="163"/>
      <c r="L204" s="164"/>
      <c r="M204" s="165" t="s">
        <v>1</v>
      </c>
      <c r="N204" s="166" t="s">
        <v>41</v>
      </c>
      <c r="O204" s="55"/>
      <c r="P204" s="152">
        <f t="shared" si="21"/>
        <v>0</v>
      </c>
      <c r="Q204" s="152">
        <v>0</v>
      </c>
      <c r="R204" s="152">
        <f t="shared" si="22"/>
        <v>0</v>
      </c>
      <c r="S204" s="152">
        <v>0</v>
      </c>
      <c r="T204" s="153">
        <f t="shared" si="2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54" t="s">
        <v>1120</v>
      </c>
      <c r="AT204" s="154" t="s">
        <v>189</v>
      </c>
      <c r="AU204" s="154" t="s">
        <v>145</v>
      </c>
      <c r="AY204" s="14" t="s">
        <v>138</v>
      </c>
      <c r="BE204" s="155">
        <f t="shared" si="24"/>
        <v>0</v>
      </c>
      <c r="BF204" s="155">
        <f t="shared" si="25"/>
        <v>0</v>
      </c>
      <c r="BG204" s="155">
        <f t="shared" si="26"/>
        <v>0</v>
      </c>
      <c r="BH204" s="155">
        <f t="shared" si="27"/>
        <v>0</v>
      </c>
      <c r="BI204" s="155">
        <f t="shared" si="28"/>
        <v>0</v>
      </c>
      <c r="BJ204" s="14" t="s">
        <v>145</v>
      </c>
      <c r="BK204" s="155">
        <f t="shared" si="29"/>
        <v>0</v>
      </c>
      <c r="BL204" s="14" t="s">
        <v>1120</v>
      </c>
      <c r="BM204" s="154" t="s">
        <v>1399</v>
      </c>
    </row>
    <row r="205" spans="1:65" s="2" customFormat="1" ht="24.2" customHeight="1">
      <c r="A205" s="29"/>
      <c r="B205" s="141"/>
      <c r="C205" s="142" t="s">
        <v>1400</v>
      </c>
      <c r="D205" s="142" t="s">
        <v>140</v>
      </c>
      <c r="E205" s="143" t="s">
        <v>1401</v>
      </c>
      <c r="F205" s="144" t="s">
        <v>1402</v>
      </c>
      <c r="G205" s="145" t="s">
        <v>237</v>
      </c>
      <c r="H205" s="146">
        <v>7</v>
      </c>
      <c r="I205" s="147"/>
      <c r="J205" s="148">
        <f t="shared" si="20"/>
        <v>0</v>
      </c>
      <c r="K205" s="149"/>
      <c r="L205" s="30"/>
      <c r="M205" s="150" t="s">
        <v>1</v>
      </c>
      <c r="N205" s="151" t="s">
        <v>41</v>
      </c>
      <c r="O205" s="55"/>
      <c r="P205" s="152">
        <f t="shared" si="21"/>
        <v>0</v>
      </c>
      <c r="Q205" s="152">
        <v>0</v>
      </c>
      <c r="R205" s="152">
        <f t="shared" si="22"/>
        <v>0</v>
      </c>
      <c r="S205" s="152">
        <v>0</v>
      </c>
      <c r="T205" s="153">
        <f t="shared" si="2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4" t="s">
        <v>403</v>
      </c>
      <c r="AT205" s="154" t="s">
        <v>140</v>
      </c>
      <c r="AU205" s="154" t="s">
        <v>145</v>
      </c>
      <c r="AY205" s="14" t="s">
        <v>138</v>
      </c>
      <c r="BE205" s="155">
        <f t="shared" si="24"/>
        <v>0</v>
      </c>
      <c r="BF205" s="155">
        <f t="shared" si="25"/>
        <v>0</v>
      </c>
      <c r="BG205" s="155">
        <f t="shared" si="26"/>
        <v>0</v>
      </c>
      <c r="BH205" s="155">
        <f t="shared" si="27"/>
        <v>0</v>
      </c>
      <c r="BI205" s="155">
        <f t="shared" si="28"/>
        <v>0</v>
      </c>
      <c r="BJ205" s="14" t="s">
        <v>145</v>
      </c>
      <c r="BK205" s="155">
        <f t="shared" si="29"/>
        <v>0</v>
      </c>
      <c r="BL205" s="14" t="s">
        <v>403</v>
      </c>
      <c r="BM205" s="154" t="s">
        <v>1403</v>
      </c>
    </row>
    <row r="206" spans="1:65" s="2" customFormat="1" ht="37.9" customHeight="1">
      <c r="A206" s="29"/>
      <c r="B206" s="141"/>
      <c r="C206" s="142" t="s">
        <v>1404</v>
      </c>
      <c r="D206" s="142" t="s">
        <v>140</v>
      </c>
      <c r="E206" s="143" t="s">
        <v>1405</v>
      </c>
      <c r="F206" s="144" t="s">
        <v>1406</v>
      </c>
      <c r="G206" s="145" t="s">
        <v>237</v>
      </c>
      <c r="H206" s="146">
        <v>7</v>
      </c>
      <c r="I206" s="147"/>
      <c r="J206" s="148">
        <f t="shared" si="20"/>
        <v>0</v>
      </c>
      <c r="K206" s="149"/>
      <c r="L206" s="30"/>
      <c r="M206" s="150" t="s">
        <v>1</v>
      </c>
      <c r="N206" s="151" t="s">
        <v>41</v>
      </c>
      <c r="O206" s="55"/>
      <c r="P206" s="152">
        <f t="shared" si="21"/>
        <v>0</v>
      </c>
      <c r="Q206" s="152">
        <v>0</v>
      </c>
      <c r="R206" s="152">
        <f t="shared" si="22"/>
        <v>0</v>
      </c>
      <c r="S206" s="152">
        <v>0</v>
      </c>
      <c r="T206" s="153">
        <f t="shared" si="2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4" t="s">
        <v>403</v>
      </c>
      <c r="AT206" s="154" t="s">
        <v>140</v>
      </c>
      <c r="AU206" s="154" t="s">
        <v>145</v>
      </c>
      <c r="AY206" s="14" t="s">
        <v>138</v>
      </c>
      <c r="BE206" s="155">
        <f t="shared" si="24"/>
        <v>0</v>
      </c>
      <c r="BF206" s="155">
        <f t="shared" si="25"/>
        <v>0</v>
      </c>
      <c r="BG206" s="155">
        <f t="shared" si="26"/>
        <v>0</v>
      </c>
      <c r="BH206" s="155">
        <f t="shared" si="27"/>
        <v>0</v>
      </c>
      <c r="BI206" s="155">
        <f t="shared" si="28"/>
        <v>0</v>
      </c>
      <c r="BJ206" s="14" t="s">
        <v>145</v>
      </c>
      <c r="BK206" s="155">
        <f t="shared" si="29"/>
        <v>0</v>
      </c>
      <c r="BL206" s="14" t="s">
        <v>403</v>
      </c>
      <c r="BM206" s="154" t="s">
        <v>1407</v>
      </c>
    </row>
    <row r="207" spans="1:65" s="2" customFormat="1" ht="14.45" customHeight="1">
      <c r="A207" s="29"/>
      <c r="B207" s="141"/>
      <c r="C207" s="142" t="s">
        <v>1408</v>
      </c>
      <c r="D207" s="142" t="s">
        <v>140</v>
      </c>
      <c r="E207" s="143" t="s">
        <v>1409</v>
      </c>
      <c r="F207" s="144" t="s">
        <v>1410</v>
      </c>
      <c r="G207" s="145" t="s">
        <v>237</v>
      </c>
      <c r="H207" s="146">
        <v>7</v>
      </c>
      <c r="I207" s="147"/>
      <c r="J207" s="148">
        <f t="shared" si="20"/>
        <v>0</v>
      </c>
      <c r="K207" s="149"/>
      <c r="L207" s="30"/>
      <c r="M207" s="150" t="s">
        <v>1</v>
      </c>
      <c r="N207" s="151" t="s">
        <v>41</v>
      </c>
      <c r="O207" s="55"/>
      <c r="P207" s="152">
        <f t="shared" si="21"/>
        <v>0</v>
      </c>
      <c r="Q207" s="152">
        <v>0</v>
      </c>
      <c r="R207" s="152">
        <f t="shared" si="22"/>
        <v>0</v>
      </c>
      <c r="S207" s="152">
        <v>0</v>
      </c>
      <c r="T207" s="153">
        <f t="shared" si="2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4" t="s">
        <v>403</v>
      </c>
      <c r="AT207" s="154" t="s">
        <v>140</v>
      </c>
      <c r="AU207" s="154" t="s">
        <v>145</v>
      </c>
      <c r="AY207" s="14" t="s">
        <v>138</v>
      </c>
      <c r="BE207" s="155">
        <f t="shared" si="24"/>
        <v>0</v>
      </c>
      <c r="BF207" s="155">
        <f t="shared" si="25"/>
        <v>0</v>
      </c>
      <c r="BG207" s="155">
        <f t="shared" si="26"/>
        <v>0</v>
      </c>
      <c r="BH207" s="155">
        <f t="shared" si="27"/>
        <v>0</v>
      </c>
      <c r="BI207" s="155">
        <f t="shared" si="28"/>
        <v>0</v>
      </c>
      <c r="BJ207" s="14" t="s">
        <v>145</v>
      </c>
      <c r="BK207" s="155">
        <f t="shared" si="29"/>
        <v>0</v>
      </c>
      <c r="BL207" s="14" t="s">
        <v>403</v>
      </c>
      <c r="BM207" s="154" t="s">
        <v>1411</v>
      </c>
    </row>
    <row r="208" spans="1:65" s="2" customFormat="1" ht="14.45" customHeight="1">
      <c r="A208" s="29"/>
      <c r="B208" s="141"/>
      <c r="C208" s="142" t="s">
        <v>1412</v>
      </c>
      <c r="D208" s="142" t="s">
        <v>140</v>
      </c>
      <c r="E208" s="143" t="s">
        <v>1413</v>
      </c>
      <c r="F208" s="144" t="s">
        <v>1414</v>
      </c>
      <c r="G208" s="145" t="s">
        <v>237</v>
      </c>
      <c r="H208" s="146">
        <v>1</v>
      </c>
      <c r="I208" s="147"/>
      <c r="J208" s="148">
        <f t="shared" ref="J208:J239" si="30">ROUND(I208*H208,2)</f>
        <v>0</v>
      </c>
      <c r="K208" s="149"/>
      <c r="L208" s="30"/>
      <c r="M208" s="150" t="s">
        <v>1</v>
      </c>
      <c r="N208" s="151" t="s">
        <v>41</v>
      </c>
      <c r="O208" s="55"/>
      <c r="P208" s="152">
        <f t="shared" ref="P208:P239" si="31">O208*H208</f>
        <v>0</v>
      </c>
      <c r="Q208" s="152">
        <v>0</v>
      </c>
      <c r="R208" s="152">
        <f t="shared" ref="R208:R239" si="32">Q208*H208</f>
        <v>0</v>
      </c>
      <c r="S208" s="152">
        <v>0</v>
      </c>
      <c r="T208" s="153">
        <f t="shared" ref="T208:T239" si="33"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4" t="s">
        <v>403</v>
      </c>
      <c r="AT208" s="154" t="s">
        <v>140</v>
      </c>
      <c r="AU208" s="154" t="s">
        <v>145</v>
      </c>
      <c r="AY208" s="14" t="s">
        <v>138</v>
      </c>
      <c r="BE208" s="155">
        <f t="shared" ref="BE208:BE243" si="34">IF(N208="základná",J208,0)</f>
        <v>0</v>
      </c>
      <c r="BF208" s="155">
        <f t="shared" ref="BF208:BF243" si="35">IF(N208="znížená",J208,0)</f>
        <v>0</v>
      </c>
      <c r="BG208" s="155">
        <f t="shared" ref="BG208:BG243" si="36">IF(N208="zákl. prenesená",J208,0)</f>
        <v>0</v>
      </c>
      <c r="BH208" s="155">
        <f t="shared" ref="BH208:BH243" si="37">IF(N208="zníž. prenesená",J208,0)</f>
        <v>0</v>
      </c>
      <c r="BI208" s="155">
        <f t="shared" ref="BI208:BI243" si="38">IF(N208="nulová",J208,0)</f>
        <v>0</v>
      </c>
      <c r="BJ208" s="14" t="s">
        <v>145</v>
      </c>
      <c r="BK208" s="155">
        <f t="shared" ref="BK208:BK243" si="39">ROUND(I208*H208,2)</f>
        <v>0</v>
      </c>
      <c r="BL208" s="14" t="s">
        <v>403</v>
      </c>
      <c r="BM208" s="154" t="s">
        <v>1415</v>
      </c>
    </row>
    <row r="209" spans="1:65" s="2" customFormat="1" ht="24.2" customHeight="1">
      <c r="A209" s="29"/>
      <c r="B209" s="141"/>
      <c r="C209" s="142" t="s">
        <v>1416</v>
      </c>
      <c r="D209" s="142" t="s">
        <v>140</v>
      </c>
      <c r="E209" s="143" t="s">
        <v>1417</v>
      </c>
      <c r="F209" s="144" t="s">
        <v>1418</v>
      </c>
      <c r="G209" s="145" t="s">
        <v>237</v>
      </c>
      <c r="H209" s="146">
        <v>4</v>
      </c>
      <c r="I209" s="147"/>
      <c r="J209" s="148">
        <f t="shared" si="30"/>
        <v>0</v>
      </c>
      <c r="K209" s="149"/>
      <c r="L209" s="30"/>
      <c r="M209" s="150" t="s">
        <v>1</v>
      </c>
      <c r="N209" s="151" t="s">
        <v>41</v>
      </c>
      <c r="O209" s="55"/>
      <c r="P209" s="152">
        <f t="shared" si="31"/>
        <v>0</v>
      </c>
      <c r="Q209" s="152">
        <v>0</v>
      </c>
      <c r="R209" s="152">
        <f t="shared" si="32"/>
        <v>0</v>
      </c>
      <c r="S209" s="152">
        <v>0</v>
      </c>
      <c r="T209" s="153">
        <f t="shared" si="3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4" t="s">
        <v>403</v>
      </c>
      <c r="AT209" s="154" t="s">
        <v>140</v>
      </c>
      <c r="AU209" s="154" t="s">
        <v>145</v>
      </c>
      <c r="AY209" s="14" t="s">
        <v>138</v>
      </c>
      <c r="BE209" s="155">
        <f t="shared" si="34"/>
        <v>0</v>
      </c>
      <c r="BF209" s="155">
        <f t="shared" si="35"/>
        <v>0</v>
      </c>
      <c r="BG209" s="155">
        <f t="shared" si="36"/>
        <v>0</v>
      </c>
      <c r="BH209" s="155">
        <f t="shared" si="37"/>
        <v>0</v>
      </c>
      <c r="BI209" s="155">
        <f t="shared" si="38"/>
        <v>0</v>
      </c>
      <c r="BJ209" s="14" t="s">
        <v>145</v>
      </c>
      <c r="BK209" s="155">
        <f t="shared" si="39"/>
        <v>0</v>
      </c>
      <c r="BL209" s="14" t="s">
        <v>403</v>
      </c>
      <c r="BM209" s="154" t="s">
        <v>1419</v>
      </c>
    </row>
    <row r="210" spans="1:65" s="2" customFormat="1" ht="14.45" customHeight="1">
      <c r="A210" s="29"/>
      <c r="B210" s="141"/>
      <c r="C210" s="142" t="s">
        <v>1420</v>
      </c>
      <c r="D210" s="142" t="s">
        <v>140</v>
      </c>
      <c r="E210" s="143" t="s">
        <v>1421</v>
      </c>
      <c r="F210" s="144" t="s">
        <v>1422</v>
      </c>
      <c r="G210" s="145" t="s">
        <v>153</v>
      </c>
      <c r="H210" s="146">
        <v>25</v>
      </c>
      <c r="I210" s="147"/>
      <c r="J210" s="148">
        <f t="shared" si="30"/>
        <v>0</v>
      </c>
      <c r="K210" s="149"/>
      <c r="L210" s="30"/>
      <c r="M210" s="150" t="s">
        <v>1</v>
      </c>
      <c r="N210" s="151" t="s">
        <v>41</v>
      </c>
      <c r="O210" s="55"/>
      <c r="P210" s="152">
        <f t="shared" si="31"/>
        <v>0</v>
      </c>
      <c r="Q210" s="152">
        <v>0</v>
      </c>
      <c r="R210" s="152">
        <f t="shared" si="32"/>
        <v>0</v>
      </c>
      <c r="S210" s="152">
        <v>0</v>
      </c>
      <c r="T210" s="153">
        <f t="shared" si="3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54" t="s">
        <v>403</v>
      </c>
      <c r="AT210" s="154" t="s">
        <v>140</v>
      </c>
      <c r="AU210" s="154" t="s">
        <v>145</v>
      </c>
      <c r="AY210" s="14" t="s">
        <v>138</v>
      </c>
      <c r="BE210" s="155">
        <f t="shared" si="34"/>
        <v>0</v>
      </c>
      <c r="BF210" s="155">
        <f t="shared" si="35"/>
        <v>0</v>
      </c>
      <c r="BG210" s="155">
        <f t="shared" si="36"/>
        <v>0</v>
      </c>
      <c r="BH210" s="155">
        <f t="shared" si="37"/>
        <v>0</v>
      </c>
      <c r="BI210" s="155">
        <f t="shared" si="38"/>
        <v>0</v>
      </c>
      <c r="BJ210" s="14" t="s">
        <v>145</v>
      </c>
      <c r="BK210" s="155">
        <f t="shared" si="39"/>
        <v>0</v>
      </c>
      <c r="BL210" s="14" t="s">
        <v>403</v>
      </c>
      <c r="BM210" s="154" t="s">
        <v>1423</v>
      </c>
    </row>
    <row r="211" spans="1:65" s="2" customFormat="1" ht="14.45" customHeight="1">
      <c r="A211" s="29"/>
      <c r="B211" s="141"/>
      <c r="C211" s="156" t="s">
        <v>1424</v>
      </c>
      <c r="D211" s="156" t="s">
        <v>189</v>
      </c>
      <c r="E211" s="157" t="s">
        <v>1425</v>
      </c>
      <c r="F211" s="158" t="s">
        <v>1426</v>
      </c>
      <c r="G211" s="159" t="s">
        <v>153</v>
      </c>
      <c r="H211" s="160">
        <v>25</v>
      </c>
      <c r="I211" s="161"/>
      <c r="J211" s="162">
        <f t="shared" si="30"/>
        <v>0</v>
      </c>
      <c r="K211" s="163"/>
      <c r="L211" s="164"/>
      <c r="M211" s="165" t="s">
        <v>1</v>
      </c>
      <c r="N211" s="166" t="s">
        <v>41</v>
      </c>
      <c r="O211" s="55"/>
      <c r="P211" s="152">
        <f t="shared" si="31"/>
        <v>0</v>
      </c>
      <c r="Q211" s="152">
        <v>0</v>
      </c>
      <c r="R211" s="152">
        <f t="shared" si="32"/>
        <v>0</v>
      </c>
      <c r="S211" s="152">
        <v>0</v>
      </c>
      <c r="T211" s="153">
        <f t="shared" si="3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4" t="s">
        <v>1120</v>
      </c>
      <c r="AT211" s="154" t="s">
        <v>189</v>
      </c>
      <c r="AU211" s="154" t="s">
        <v>145</v>
      </c>
      <c r="AY211" s="14" t="s">
        <v>138</v>
      </c>
      <c r="BE211" s="155">
        <f t="shared" si="34"/>
        <v>0</v>
      </c>
      <c r="BF211" s="155">
        <f t="shared" si="35"/>
        <v>0</v>
      </c>
      <c r="BG211" s="155">
        <f t="shared" si="36"/>
        <v>0</v>
      </c>
      <c r="BH211" s="155">
        <f t="shared" si="37"/>
        <v>0</v>
      </c>
      <c r="BI211" s="155">
        <f t="shared" si="38"/>
        <v>0</v>
      </c>
      <c r="BJ211" s="14" t="s">
        <v>145</v>
      </c>
      <c r="BK211" s="155">
        <f t="shared" si="39"/>
        <v>0</v>
      </c>
      <c r="BL211" s="14" t="s">
        <v>1120</v>
      </c>
      <c r="BM211" s="154" t="s">
        <v>1427</v>
      </c>
    </row>
    <row r="212" spans="1:65" s="2" customFormat="1" ht="24.2" customHeight="1">
      <c r="A212" s="29"/>
      <c r="B212" s="141"/>
      <c r="C212" s="156" t="s">
        <v>1428</v>
      </c>
      <c r="D212" s="156" t="s">
        <v>189</v>
      </c>
      <c r="E212" s="157" t="s">
        <v>1429</v>
      </c>
      <c r="F212" s="158" t="s">
        <v>1430</v>
      </c>
      <c r="G212" s="159" t="s">
        <v>153</v>
      </c>
      <c r="H212" s="160">
        <v>25</v>
      </c>
      <c r="I212" s="161"/>
      <c r="J212" s="162">
        <f t="shared" si="30"/>
        <v>0</v>
      </c>
      <c r="K212" s="163"/>
      <c r="L212" s="164"/>
      <c r="M212" s="165" t="s">
        <v>1</v>
      </c>
      <c r="N212" s="166" t="s">
        <v>41</v>
      </c>
      <c r="O212" s="55"/>
      <c r="P212" s="152">
        <f t="shared" si="31"/>
        <v>0</v>
      </c>
      <c r="Q212" s="152">
        <v>0</v>
      </c>
      <c r="R212" s="152">
        <f t="shared" si="32"/>
        <v>0</v>
      </c>
      <c r="S212" s="152">
        <v>0</v>
      </c>
      <c r="T212" s="153">
        <f t="shared" si="3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54" t="s">
        <v>1120</v>
      </c>
      <c r="AT212" s="154" t="s">
        <v>189</v>
      </c>
      <c r="AU212" s="154" t="s">
        <v>145</v>
      </c>
      <c r="AY212" s="14" t="s">
        <v>138</v>
      </c>
      <c r="BE212" s="155">
        <f t="shared" si="34"/>
        <v>0</v>
      </c>
      <c r="BF212" s="155">
        <f t="shared" si="35"/>
        <v>0</v>
      </c>
      <c r="BG212" s="155">
        <f t="shared" si="36"/>
        <v>0</v>
      </c>
      <c r="BH212" s="155">
        <f t="shared" si="37"/>
        <v>0</v>
      </c>
      <c r="BI212" s="155">
        <f t="shared" si="38"/>
        <v>0</v>
      </c>
      <c r="BJ212" s="14" t="s">
        <v>145</v>
      </c>
      <c r="BK212" s="155">
        <f t="shared" si="39"/>
        <v>0</v>
      </c>
      <c r="BL212" s="14" t="s">
        <v>1120</v>
      </c>
      <c r="BM212" s="154" t="s">
        <v>1431</v>
      </c>
    </row>
    <row r="213" spans="1:65" s="2" customFormat="1" ht="14.45" customHeight="1">
      <c r="A213" s="29"/>
      <c r="B213" s="141"/>
      <c r="C213" s="142" t="s">
        <v>1432</v>
      </c>
      <c r="D213" s="142" t="s">
        <v>140</v>
      </c>
      <c r="E213" s="143" t="s">
        <v>1433</v>
      </c>
      <c r="F213" s="144" t="s">
        <v>1434</v>
      </c>
      <c r="G213" s="145" t="s">
        <v>153</v>
      </c>
      <c r="H213" s="146">
        <v>10</v>
      </c>
      <c r="I213" s="147"/>
      <c r="J213" s="148">
        <f t="shared" si="30"/>
        <v>0</v>
      </c>
      <c r="K213" s="149"/>
      <c r="L213" s="30"/>
      <c r="M213" s="150" t="s">
        <v>1</v>
      </c>
      <c r="N213" s="151" t="s">
        <v>41</v>
      </c>
      <c r="O213" s="55"/>
      <c r="P213" s="152">
        <f t="shared" si="31"/>
        <v>0</v>
      </c>
      <c r="Q213" s="152">
        <v>0</v>
      </c>
      <c r="R213" s="152">
        <f t="shared" si="32"/>
        <v>0</v>
      </c>
      <c r="S213" s="152">
        <v>0</v>
      </c>
      <c r="T213" s="153">
        <f t="shared" si="3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4" t="s">
        <v>403</v>
      </c>
      <c r="AT213" s="154" t="s">
        <v>140</v>
      </c>
      <c r="AU213" s="154" t="s">
        <v>145</v>
      </c>
      <c r="AY213" s="14" t="s">
        <v>138</v>
      </c>
      <c r="BE213" s="155">
        <f t="shared" si="34"/>
        <v>0</v>
      </c>
      <c r="BF213" s="155">
        <f t="shared" si="35"/>
        <v>0</v>
      </c>
      <c r="BG213" s="155">
        <f t="shared" si="36"/>
        <v>0</v>
      </c>
      <c r="BH213" s="155">
        <f t="shared" si="37"/>
        <v>0</v>
      </c>
      <c r="BI213" s="155">
        <f t="shared" si="38"/>
        <v>0</v>
      </c>
      <c r="BJ213" s="14" t="s">
        <v>145</v>
      </c>
      <c r="BK213" s="155">
        <f t="shared" si="39"/>
        <v>0</v>
      </c>
      <c r="BL213" s="14" t="s">
        <v>403</v>
      </c>
      <c r="BM213" s="154" t="s">
        <v>1435</v>
      </c>
    </row>
    <row r="214" spans="1:65" s="2" customFormat="1" ht="24.2" customHeight="1">
      <c r="A214" s="29"/>
      <c r="B214" s="141"/>
      <c r="C214" s="156" t="s">
        <v>1436</v>
      </c>
      <c r="D214" s="156" t="s">
        <v>189</v>
      </c>
      <c r="E214" s="157" t="s">
        <v>1437</v>
      </c>
      <c r="F214" s="158" t="s">
        <v>1438</v>
      </c>
      <c r="G214" s="159" t="s">
        <v>153</v>
      </c>
      <c r="H214" s="160">
        <v>10</v>
      </c>
      <c r="I214" s="161"/>
      <c r="J214" s="162">
        <f t="shared" si="30"/>
        <v>0</v>
      </c>
      <c r="K214" s="163"/>
      <c r="L214" s="164"/>
      <c r="M214" s="165" t="s">
        <v>1</v>
      </c>
      <c r="N214" s="166" t="s">
        <v>41</v>
      </c>
      <c r="O214" s="55"/>
      <c r="P214" s="152">
        <f t="shared" si="31"/>
        <v>0</v>
      </c>
      <c r="Q214" s="152">
        <v>0</v>
      </c>
      <c r="R214" s="152">
        <f t="shared" si="32"/>
        <v>0</v>
      </c>
      <c r="S214" s="152">
        <v>0</v>
      </c>
      <c r="T214" s="153">
        <f t="shared" si="3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54" t="s">
        <v>1120</v>
      </c>
      <c r="AT214" s="154" t="s">
        <v>189</v>
      </c>
      <c r="AU214" s="154" t="s">
        <v>145</v>
      </c>
      <c r="AY214" s="14" t="s">
        <v>138</v>
      </c>
      <c r="BE214" s="155">
        <f t="shared" si="34"/>
        <v>0</v>
      </c>
      <c r="BF214" s="155">
        <f t="shared" si="35"/>
        <v>0</v>
      </c>
      <c r="BG214" s="155">
        <f t="shared" si="36"/>
        <v>0</v>
      </c>
      <c r="BH214" s="155">
        <f t="shared" si="37"/>
        <v>0</v>
      </c>
      <c r="BI214" s="155">
        <f t="shared" si="38"/>
        <v>0</v>
      </c>
      <c r="BJ214" s="14" t="s">
        <v>145</v>
      </c>
      <c r="BK214" s="155">
        <f t="shared" si="39"/>
        <v>0</v>
      </c>
      <c r="BL214" s="14" t="s">
        <v>1120</v>
      </c>
      <c r="BM214" s="154" t="s">
        <v>1439</v>
      </c>
    </row>
    <row r="215" spans="1:65" s="2" customFormat="1" ht="14.45" customHeight="1">
      <c r="A215" s="29"/>
      <c r="B215" s="141"/>
      <c r="C215" s="142" t="s">
        <v>1440</v>
      </c>
      <c r="D215" s="142" t="s">
        <v>140</v>
      </c>
      <c r="E215" s="143" t="s">
        <v>1441</v>
      </c>
      <c r="F215" s="144" t="s">
        <v>1442</v>
      </c>
      <c r="G215" s="145" t="s">
        <v>153</v>
      </c>
      <c r="H215" s="146">
        <v>5</v>
      </c>
      <c r="I215" s="147"/>
      <c r="J215" s="148">
        <f t="shared" si="30"/>
        <v>0</v>
      </c>
      <c r="K215" s="149"/>
      <c r="L215" s="30"/>
      <c r="M215" s="150" t="s">
        <v>1</v>
      </c>
      <c r="N215" s="151" t="s">
        <v>41</v>
      </c>
      <c r="O215" s="55"/>
      <c r="P215" s="152">
        <f t="shared" si="31"/>
        <v>0</v>
      </c>
      <c r="Q215" s="152">
        <v>0</v>
      </c>
      <c r="R215" s="152">
        <f t="shared" si="32"/>
        <v>0</v>
      </c>
      <c r="S215" s="152">
        <v>0</v>
      </c>
      <c r="T215" s="153">
        <f t="shared" si="3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4" t="s">
        <v>403</v>
      </c>
      <c r="AT215" s="154" t="s">
        <v>140</v>
      </c>
      <c r="AU215" s="154" t="s">
        <v>145</v>
      </c>
      <c r="AY215" s="14" t="s">
        <v>138</v>
      </c>
      <c r="BE215" s="155">
        <f t="shared" si="34"/>
        <v>0</v>
      </c>
      <c r="BF215" s="155">
        <f t="shared" si="35"/>
        <v>0</v>
      </c>
      <c r="BG215" s="155">
        <f t="shared" si="36"/>
        <v>0</v>
      </c>
      <c r="BH215" s="155">
        <f t="shared" si="37"/>
        <v>0</v>
      </c>
      <c r="BI215" s="155">
        <f t="shared" si="38"/>
        <v>0</v>
      </c>
      <c r="BJ215" s="14" t="s">
        <v>145</v>
      </c>
      <c r="BK215" s="155">
        <f t="shared" si="39"/>
        <v>0</v>
      </c>
      <c r="BL215" s="14" t="s">
        <v>403</v>
      </c>
      <c r="BM215" s="154" t="s">
        <v>1443</v>
      </c>
    </row>
    <row r="216" spans="1:65" s="2" customFormat="1" ht="24.2" customHeight="1">
      <c r="A216" s="29"/>
      <c r="B216" s="141"/>
      <c r="C216" s="156" t="s">
        <v>1444</v>
      </c>
      <c r="D216" s="156" t="s">
        <v>189</v>
      </c>
      <c r="E216" s="157" t="s">
        <v>1445</v>
      </c>
      <c r="F216" s="158" t="s">
        <v>1446</v>
      </c>
      <c r="G216" s="159" t="s">
        <v>153</v>
      </c>
      <c r="H216" s="160">
        <v>5</v>
      </c>
      <c r="I216" s="161"/>
      <c r="J216" s="162">
        <f t="shared" si="30"/>
        <v>0</v>
      </c>
      <c r="K216" s="163"/>
      <c r="L216" s="164"/>
      <c r="M216" s="165" t="s">
        <v>1</v>
      </c>
      <c r="N216" s="166" t="s">
        <v>41</v>
      </c>
      <c r="O216" s="55"/>
      <c r="P216" s="152">
        <f t="shared" si="31"/>
        <v>0</v>
      </c>
      <c r="Q216" s="152">
        <v>0</v>
      </c>
      <c r="R216" s="152">
        <f t="shared" si="32"/>
        <v>0</v>
      </c>
      <c r="S216" s="152">
        <v>0</v>
      </c>
      <c r="T216" s="153">
        <f t="shared" si="3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54" t="s">
        <v>1120</v>
      </c>
      <c r="AT216" s="154" t="s">
        <v>189</v>
      </c>
      <c r="AU216" s="154" t="s">
        <v>145</v>
      </c>
      <c r="AY216" s="14" t="s">
        <v>138</v>
      </c>
      <c r="BE216" s="155">
        <f t="shared" si="34"/>
        <v>0</v>
      </c>
      <c r="BF216" s="155">
        <f t="shared" si="35"/>
        <v>0</v>
      </c>
      <c r="BG216" s="155">
        <f t="shared" si="36"/>
        <v>0</v>
      </c>
      <c r="BH216" s="155">
        <f t="shared" si="37"/>
        <v>0</v>
      </c>
      <c r="BI216" s="155">
        <f t="shared" si="38"/>
        <v>0</v>
      </c>
      <c r="BJ216" s="14" t="s">
        <v>145</v>
      </c>
      <c r="BK216" s="155">
        <f t="shared" si="39"/>
        <v>0</v>
      </c>
      <c r="BL216" s="14" t="s">
        <v>1120</v>
      </c>
      <c r="BM216" s="154" t="s">
        <v>1447</v>
      </c>
    </row>
    <row r="217" spans="1:65" s="2" customFormat="1" ht="24.2" customHeight="1">
      <c r="A217" s="29"/>
      <c r="B217" s="141"/>
      <c r="C217" s="156" t="s">
        <v>1448</v>
      </c>
      <c r="D217" s="156" t="s">
        <v>189</v>
      </c>
      <c r="E217" s="157" t="s">
        <v>1449</v>
      </c>
      <c r="F217" s="158" t="s">
        <v>1450</v>
      </c>
      <c r="G217" s="159" t="s">
        <v>153</v>
      </c>
      <c r="H217" s="160">
        <v>5</v>
      </c>
      <c r="I217" s="161"/>
      <c r="J217" s="162">
        <f t="shared" si="30"/>
        <v>0</v>
      </c>
      <c r="K217" s="163"/>
      <c r="L217" s="164"/>
      <c r="M217" s="165" t="s">
        <v>1</v>
      </c>
      <c r="N217" s="166" t="s">
        <v>41</v>
      </c>
      <c r="O217" s="55"/>
      <c r="P217" s="152">
        <f t="shared" si="31"/>
        <v>0</v>
      </c>
      <c r="Q217" s="152">
        <v>0</v>
      </c>
      <c r="R217" s="152">
        <f t="shared" si="32"/>
        <v>0</v>
      </c>
      <c r="S217" s="152">
        <v>0</v>
      </c>
      <c r="T217" s="153">
        <f t="shared" si="3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4" t="s">
        <v>1120</v>
      </c>
      <c r="AT217" s="154" t="s">
        <v>189</v>
      </c>
      <c r="AU217" s="154" t="s">
        <v>145</v>
      </c>
      <c r="AY217" s="14" t="s">
        <v>138</v>
      </c>
      <c r="BE217" s="155">
        <f t="shared" si="34"/>
        <v>0</v>
      </c>
      <c r="BF217" s="155">
        <f t="shared" si="35"/>
        <v>0</v>
      </c>
      <c r="BG217" s="155">
        <f t="shared" si="36"/>
        <v>0</v>
      </c>
      <c r="BH217" s="155">
        <f t="shared" si="37"/>
        <v>0</v>
      </c>
      <c r="BI217" s="155">
        <f t="shared" si="38"/>
        <v>0</v>
      </c>
      <c r="BJ217" s="14" t="s">
        <v>145</v>
      </c>
      <c r="BK217" s="155">
        <f t="shared" si="39"/>
        <v>0</v>
      </c>
      <c r="BL217" s="14" t="s">
        <v>1120</v>
      </c>
      <c r="BM217" s="154" t="s">
        <v>1451</v>
      </c>
    </row>
    <row r="218" spans="1:65" s="2" customFormat="1" ht="14.45" customHeight="1">
      <c r="A218" s="29"/>
      <c r="B218" s="141"/>
      <c r="C218" s="142" t="s">
        <v>1452</v>
      </c>
      <c r="D218" s="142" t="s">
        <v>140</v>
      </c>
      <c r="E218" s="143" t="s">
        <v>1453</v>
      </c>
      <c r="F218" s="144" t="s">
        <v>1454</v>
      </c>
      <c r="G218" s="145" t="s">
        <v>153</v>
      </c>
      <c r="H218" s="146">
        <v>45</v>
      </c>
      <c r="I218" s="147"/>
      <c r="J218" s="148">
        <f t="shared" si="30"/>
        <v>0</v>
      </c>
      <c r="K218" s="149"/>
      <c r="L218" s="30"/>
      <c r="M218" s="150" t="s">
        <v>1</v>
      </c>
      <c r="N218" s="151" t="s">
        <v>41</v>
      </c>
      <c r="O218" s="55"/>
      <c r="P218" s="152">
        <f t="shared" si="31"/>
        <v>0</v>
      </c>
      <c r="Q218" s="152">
        <v>0</v>
      </c>
      <c r="R218" s="152">
        <f t="shared" si="32"/>
        <v>0</v>
      </c>
      <c r="S218" s="152">
        <v>0</v>
      </c>
      <c r="T218" s="153">
        <f t="shared" si="3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54" t="s">
        <v>403</v>
      </c>
      <c r="AT218" s="154" t="s">
        <v>140</v>
      </c>
      <c r="AU218" s="154" t="s">
        <v>145</v>
      </c>
      <c r="AY218" s="14" t="s">
        <v>138</v>
      </c>
      <c r="BE218" s="155">
        <f t="shared" si="34"/>
        <v>0</v>
      </c>
      <c r="BF218" s="155">
        <f t="shared" si="35"/>
        <v>0</v>
      </c>
      <c r="BG218" s="155">
        <f t="shared" si="36"/>
        <v>0</v>
      </c>
      <c r="BH218" s="155">
        <f t="shared" si="37"/>
        <v>0</v>
      </c>
      <c r="BI218" s="155">
        <f t="shared" si="38"/>
        <v>0</v>
      </c>
      <c r="BJ218" s="14" t="s">
        <v>145</v>
      </c>
      <c r="BK218" s="155">
        <f t="shared" si="39"/>
        <v>0</v>
      </c>
      <c r="BL218" s="14" t="s">
        <v>403</v>
      </c>
      <c r="BM218" s="154" t="s">
        <v>1455</v>
      </c>
    </row>
    <row r="219" spans="1:65" s="2" customFormat="1" ht="24.2" customHeight="1">
      <c r="A219" s="29"/>
      <c r="B219" s="141"/>
      <c r="C219" s="156" t="s">
        <v>1456</v>
      </c>
      <c r="D219" s="156" t="s">
        <v>189</v>
      </c>
      <c r="E219" s="157" t="s">
        <v>1457</v>
      </c>
      <c r="F219" s="158" t="s">
        <v>1458</v>
      </c>
      <c r="G219" s="159" t="s">
        <v>153</v>
      </c>
      <c r="H219" s="160">
        <v>45</v>
      </c>
      <c r="I219" s="161"/>
      <c r="J219" s="162">
        <f t="shared" si="30"/>
        <v>0</v>
      </c>
      <c r="K219" s="163"/>
      <c r="L219" s="164"/>
      <c r="M219" s="165" t="s">
        <v>1</v>
      </c>
      <c r="N219" s="166" t="s">
        <v>41</v>
      </c>
      <c r="O219" s="55"/>
      <c r="P219" s="152">
        <f t="shared" si="31"/>
        <v>0</v>
      </c>
      <c r="Q219" s="152">
        <v>1.4999999999999999E-4</v>
      </c>
      <c r="R219" s="152">
        <f t="shared" si="32"/>
        <v>6.7499999999999991E-3</v>
      </c>
      <c r="S219" s="152">
        <v>0</v>
      </c>
      <c r="T219" s="153">
        <f t="shared" si="3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4" t="s">
        <v>1120</v>
      </c>
      <c r="AT219" s="154" t="s">
        <v>189</v>
      </c>
      <c r="AU219" s="154" t="s">
        <v>145</v>
      </c>
      <c r="AY219" s="14" t="s">
        <v>138</v>
      </c>
      <c r="BE219" s="155">
        <f t="shared" si="34"/>
        <v>0</v>
      </c>
      <c r="BF219" s="155">
        <f t="shared" si="35"/>
        <v>0</v>
      </c>
      <c r="BG219" s="155">
        <f t="shared" si="36"/>
        <v>0</v>
      </c>
      <c r="BH219" s="155">
        <f t="shared" si="37"/>
        <v>0</v>
      </c>
      <c r="BI219" s="155">
        <f t="shared" si="38"/>
        <v>0</v>
      </c>
      <c r="BJ219" s="14" t="s">
        <v>145</v>
      </c>
      <c r="BK219" s="155">
        <f t="shared" si="39"/>
        <v>0</v>
      </c>
      <c r="BL219" s="14" t="s">
        <v>1120</v>
      </c>
      <c r="BM219" s="154" t="s">
        <v>1459</v>
      </c>
    </row>
    <row r="220" spans="1:65" s="2" customFormat="1" ht="14.45" customHeight="1">
      <c r="A220" s="29"/>
      <c r="B220" s="141"/>
      <c r="C220" s="142" t="s">
        <v>1460</v>
      </c>
      <c r="D220" s="142" t="s">
        <v>140</v>
      </c>
      <c r="E220" s="143" t="s">
        <v>1461</v>
      </c>
      <c r="F220" s="144" t="s">
        <v>1462</v>
      </c>
      <c r="G220" s="145" t="s">
        <v>153</v>
      </c>
      <c r="H220" s="146">
        <v>65</v>
      </c>
      <c r="I220" s="147"/>
      <c r="J220" s="148">
        <f t="shared" si="30"/>
        <v>0</v>
      </c>
      <c r="K220" s="149"/>
      <c r="L220" s="30"/>
      <c r="M220" s="150" t="s">
        <v>1</v>
      </c>
      <c r="N220" s="151" t="s">
        <v>41</v>
      </c>
      <c r="O220" s="55"/>
      <c r="P220" s="152">
        <f t="shared" si="31"/>
        <v>0</v>
      </c>
      <c r="Q220" s="152">
        <v>0</v>
      </c>
      <c r="R220" s="152">
        <f t="shared" si="32"/>
        <v>0</v>
      </c>
      <c r="S220" s="152">
        <v>0</v>
      </c>
      <c r="T220" s="153">
        <f t="shared" si="3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4" t="s">
        <v>403</v>
      </c>
      <c r="AT220" s="154" t="s">
        <v>140</v>
      </c>
      <c r="AU220" s="154" t="s">
        <v>145</v>
      </c>
      <c r="AY220" s="14" t="s">
        <v>138</v>
      </c>
      <c r="BE220" s="155">
        <f t="shared" si="34"/>
        <v>0</v>
      </c>
      <c r="BF220" s="155">
        <f t="shared" si="35"/>
        <v>0</v>
      </c>
      <c r="BG220" s="155">
        <f t="shared" si="36"/>
        <v>0</v>
      </c>
      <c r="BH220" s="155">
        <f t="shared" si="37"/>
        <v>0</v>
      </c>
      <c r="BI220" s="155">
        <f t="shared" si="38"/>
        <v>0</v>
      </c>
      <c r="BJ220" s="14" t="s">
        <v>145</v>
      </c>
      <c r="BK220" s="155">
        <f t="shared" si="39"/>
        <v>0</v>
      </c>
      <c r="BL220" s="14" t="s">
        <v>403</v>
      </c>
      <c r="BM220" s="154" t="s">
        <v>1463</v>
      </c>
    </row>
    <row r="221" spans="1:65" s="2" customFormat="1" ht="14.45" customHeight="1">
      <c r="A221" s="29"/>
      <c r="B221" s="141"/>
      <c r="C221" s="156" t="s">
        <v>1464</v>
      </c>
      <c r="D221" s="156" t="s">
        <v>189</v>
      </c>
      <c r="E221" s="157" t="s">
        <v>1465</v>
      </c>
      <c r="F221" s="158" t="s">
        <v>1466</v>
      </c>
      <c r="G221" s="159" t="s">
        <v>153</v>
      </c>
      <c r="H221" s="160">
        <v>65</v>
      </c>
      <c r="I221" s="161"/>
      <c r="J221" s="162">
        <f t="shared" si="30"/>
        <v>0</v>
      </c>
      <c r="K221" s="163"/>
      <c r="L221" s="164"/>
      <c r="M221" s="165" t="s">
        <v>1</v>
      </c>
      <c r="N221" s="166" t="s">
        <v>41</v>
      </c>
      <c r="O221" s="55"/>
      <c r="P221" s="152">
        <f t="shared" si="31"/>
        <v>0</v>
      </c>
      <c r="Q221" s="152">
        <v>1.3999999999999999E-4</v>
      </c>
      <c r="R221" s="152">
        <f t="shared" si="32"/>
        <v>9.0999999999999987E-3</v>
      </c>
      <c r="S221" s="152">
        <v>0</v>
      </c>
      <c r="T221" s="153">
        <f t="shared" si="3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4" t="s">
        <v>1120</v>
      </c>
      <c r="AT221" s="154" t="s">
        <v>189</v>
      </c>
      <c r="AU221" s="154" t="s">
        <v>145</v>
      </c>
      <c r="AY221" s="14" t="s">
        <v>138</v>
      </c>
      <c r="BE221" s="155">
        <f t="shared" si="34"/>
        <v>0</v>
      </c>
      <c r="BF221" s="155">
        <f t="shared" si="35"/>
        <v>0</v>
      </c>
      <c r="BG221" s="155">
        <f t="shared" si="36"/>
        <v>0</v>
      </c>
      <c r="BH221" s="155">
        <f t="shared" si="37"/>
        <v>0</v>
      </c>
      <c r="BI221" s="155">
        <f t="shared" si="38"/>
        <v>0</v>
      </c>
      <c r="BJ221" s="14" t="s">
        <v>145</v>
      </c>
      <c r="BK221" s="155">
        <f t="shared" si="39"/>
        <v>0</v>
      </c>
      <c r="BL221" s="14" t="s">
        <v>1120</v>
      </c>
      <c r="BM221" s="154" t="s">
        <v>1467</v>
      </c>
    </row>
    <row r="222" spans="1:65" s="2" customFormat="1" ht="14.45" customHeight="1">
      <c r="A222" s="29"/>
      <c r="B222" s="141"/>
      <c r="C222" s="142" t="s">
        <v>1468</v>
      </c>
      <c r="D222" s="142" t="s">
        <v>140</v>
      </c>
      <c r="E222" s="143" t="s">
        <v>1469</v>
      </c>
      <c r="F222" s="144" t="s">
        <v>1470</v>
      </c>
      <c r="G222" s="145" t="s">
        <v>153</v>
      </c>
      <c r="H222" s="146">
        <v>40</v>
      </c>
      <c r="I222" s="147"/>
      <c r="J222" s="148">
        <f t="shared" si="30"/>
        <v>0</v>
      </c>
      <c r="K222" s="149"/>
      <c r="L222" s="30"/>
      <c r="M222" s="150" t="s">
        <v>1</v>
      </c>
      <c r="N222" s="151" t="s">
        <v>41</v>
      </c>
      <c r="O222" s="55"/>
      <c r="P222" s="152">
        <f t="shared" si="31"/>
        <v>0</v>
      </c>
      <c r="Q222" s="152">
        <v>0</v>
      </c>
      <c r="R222" s="152">
        <f t="shared" si="32"/>
        <v>0</v>
      </c>
      <c r="S222" s="152">
        <v>0</v>
      </c>
      <c r="T222" s="153">
        <f t="shared" si="3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54" t="s">
        <v>403</v>
      </c>
      <c r="AT222" s="154" t="s">
        <v>140</v>
      </c>
      <c r="AU222" s="154" t="s">
        <v>145</v>
      </c>
      <c r="AY222" s="14" t="s">
        <v>138</v>
      </c>
      <c r="BE222" s="155">
        <f t="shared" si="34"/>
        <v>0</v>
      </c>
      <c r="BF222" s="155">
        <f t="shared" si="35"/>
        <v>0</v>
      </c>
      <c r="BG222" s="155">
        <f t="shared" si="36"/>
        <v>0</v>
      </c>
      <c r="BH222" s="155">
        <f t="shared" si="37"/>
        <v>0</v>
      </c>
      <c r="BI222" s="155">
        <f t="shared" si="38"/>
        <v>0</v>
      </c>
      <c r="BJ222" s="14" t="s">
        <v>145</v>
      </c>
      <c r="BK222" s="155">
        <f t="shared" si="39"/>
        <v>0</v>
      </c>
      <c r="BL222" s="14" t="s">
        <v>403</v>
      </c>
      <c r="BM222" s="154" t="s">
        <v>1471</v>
      </c>
    </row>
    <row r="223" spans="1:65" s="2" customFormat="1" ht="14.45" customHeight="1">
      <c r="A223" s="29"/>
      <c r="B223" s="141"/>
      <c r="C223" s="156" t="s">
        <v>1472</v>
      </c>
      <c r="D223" s="156" t="s">
        <v>189</v>
      </c>
      <c r="E223" s="157" t="s">
        <v>1473</v>
      </c>
      <c r="F223" s="158" t="s">
        <v>1474</v>
      </c>
      <c r="G223" s="159" t="s">
        <v>153</v>
      </c>
      <c r="H223" s="160">
        <v>40</v>
      </c>
      <c r="I223" s="161"/>
      <c r="J223" s="162">
        <f t="shared" si="30"/>
        <v>0</v>
      </c>
      <c r="K223" s="163"/>
      <c r="L223" s="164"/>
      <c r="M223" s="165" t="s">
        <v>1</v>
      </c>
      <c r="N223" s="166" t="s">
        <v>41</v>
      </c>
      <c r="O223" s="55"/>
      <c r="P223" s="152">
        <f t="shared" si="31"/>
        <v>0</v>
      </c>
      <c r="Q223" s="152">
        <v>1.6000000000000001E-4</v>
      </c>
      <c r="R223" s="152">
        <f t="shared" si="32"/>
        <v>6.4000000000000003E-3</v>
      </c>
      <c r="S223" s="152">
        <v>0</v>
      </c>
      <c r="T223" s="153">
        <f t="shared" si="3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4" t="s">
        <v>1120</v>
      </c>
      <c r="AT223" s="154" t="s">
        <v>189</v>
      </c>
      <c r="AU223" s="154" t="s">
        <v>145</v>
      </c>
      <c r="AY223" s="14" t="s">
        <v>138</v>
      </c>
      <c r="BE223" s="155">
        <f t="shared" si="34"/>
        <v>0</v>
      </c>
      <c r="BF223" s="155">
        <f t="shared" si="35"/>
        <v>0</v>
      </c>
      <c r="BG223" s="155">
        <f t="shared" si="36"/>
        <v>0</v>
      </c>
      <c r="BH223" s="155">
        <f t="shared" si="37"/>
        <v>0</v>
      </c>
      <c r="BI223" s="155">
        <f t="shared" si="38"/>
        <v>0</v>
      </c>
      <c r="BJ223" s="14" t="s">
        <v>145</v>
      </c>
      <c r="BK223" s="155">
        <f t="shared" si="39"/>
        <v>0</v>
      </c>
      <c r="BL223" s="14" t="s">
        <v>1120</v>
      </c>
      <c r="BM223" s="154" t="s">
        <v>1475</v>
      </c>
    </row>
    <row r="224" spans="1:65" s="2" customFormat="1" ht="14.45" customHeight="1">
      <c r="A224" s="29"/>
      <c r="B224" s="141"/>
      <c r="C224" s="142" t="s">
        <v>1476</v>
      </c>
      <c r="D224" s="142" t="s">
        <v>140</v>
      </c>
      <c r="E224" s="143" t="s">
        <v>1477</v>
      </c>
      <c r="F224" s="144" t="s">
        <v>1478</v>
      </c>
      <c r="G224" s="145" t="s">
        <v>153</v>
      </c>
      <c r="H224" s="146">
        <v>5</v>
      </c>
      <c r="I224" s="147"/>
      <c r="J224" s="148">
        <f t="shared" si="30"/>
        <v>0</v>
      </c>
      <c r="K224" s="149"/>
      <c r="L224" s="30"/>
      <c r="M224" s="150" t="s">
        <v>1</v>
      </c>
      <c r="N224" s="151" t="s">
        <v>41</v>
      </c>
      <c r="O224" s="55"/>
      <c r="P224" s="152">
        <f t="shared" si="31"/>
        <v>0</v>
      </c>
      <c r="Q224" s="152">
        <v>0</v>
      </c>
      <c r="R224" s="152">
        <f t="shared" si="32"/>
        <v>0</v>
      </c>
      <c r="S224" s="152">
        <v>0</v>
      </c>
      <c r="T224" s="153">
        <f t="shared" si="3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4" t="s">
        <v>403</v>
      </c>
      <c r="AT224" s="154" t="s">
        <v>140</v>
      </c>
      <c r="AU224" s="154" t="s">
        <v>145</v>
      </c>
      <c r="AY224" s="14" t="s">
        <v>138</v>
      </c>
      <c r="BE224" s="155">
        <f t="shared" si="34"/>
        <v>0</v>
      </c>
      <c r="BF224" s="155">
        <f t="shared" si="35"/>
        <v>0</v>
      </c>
      <c r="BG224" s="155">
        <f t="shared" si="36"/>
        <v>0</v>
      </c>
      <c r="BH224" s="155">
        <f t="shared" si="37"/>
        <v>0</v>
      </c>
      <c r="BI224" s="155">
        <f t="shared" si="38"/>
        <v>0</v>
      </c>
      <c r="BJ224" s="14" t="s">
        <v>145</v>
      </c>
      <c r="BK224" s="155">
        <f t="shared" si="39"/>
        <v>0</v>
      </c>
      <c r="BL224" s="14" t="s">
        <v>403</v>
      </c>
      <c r="BM224" s="154" t="s">
        <v>1479</v>
      </c>
    </row>
    <row r="225" spans="1:65" s="2" customFormat="1" ht="14.45" customHeight="1">
      <c r="A225" s="29"/>
      <c r="B225" s="141"/>
      <c r="C225" s="156" t="s">
        <v>1480</v>
      </c>
      <c r="D225" s="156" t="s">
        <v>189</v>
      </c>
      <c r="E225" s="157" t="s">
        <v>1481</v>
      </c>
      <c r="F225" s="158" t="s">
        <v>1482</v>
      </c>
      <c r="G225" s="159" t="s">
        <v>153</v>
      </c>
      <c r="H225" s="160">
        <v>5</v>
      </c>
      <c r="I225" s="161"/>
      <c r="J225" s="162">
        <f t="shared" si="30"/>
        <v>0</v>
      </c>
      <c r="K225" s="163"/>
      <c r="L225" s="164"/>
      <c r="M225" s="165" t="s">
        <v>1</v>
      </c>
      <c r="N225" s="166" t="s">
        <v>41</v>
      </c>
      <c r="O225" s="55"/>
      <c r="P225" s="152">
        <f t="shared" si="31"/>
        <v>0</v>
      </c>
      <c r="Q225" s="152">
        <v>6.2E-4</v>
      </c>
      <c r="R225" s="152">
        <f t="shared" si="32"/>
        <v>3.0999999999999999E-3</v>
      </c>
      <c r="S225" s="152">
        <v>0</v>
      </c>
      <c r="T225" s="153">
        <f t="shared" si="3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4" t="s">
        <v>1120</v>
      </c>
      <c r="AT225" s="154" t="s">
        <v>189</v>
      </c>
      <c r="AU225" s="154" t="s">
        <v>145</v>
      </c>
      <c r="AY225" s="14" t="s">
        <v>138</v>
      </c>
      <c r="BE225" s="155">
        <f t="shared" si="34"/>
        <v>0</v>
      </c>
      <c r="BF225" s="155">
        <f t="shared" si="35"/>
        <v>0</v>
      </c>
      <c r="BG225" s="155">
        <f t="shared" si="36"/>
        <v>0</v>
      </c>
      <c r="BH225" s="155">
        <f t="shared" si="37"/>
        <v>0</v>
      </c>
      <c r="BI225" s="155">
        <f t="shared" si="38"/>
        <v>0</v>
      </c>
      <c r="BJ225" s="14" t="s">
        <v>145</v>
      </c>
      <c r="BK225" s="155">
        <f t="shared" si="39"/>
        <v>0</v>
      </c>
      <c r="BL225" s="14" t="s">
        <v>1120</v>
      </c>
      <c r="BM225" s="154" t="s">
        <v>1483</v>
      </c>
    </row>
    <row r="226" spans="1:65" s="2" customFormat="1" ht="24.2" customHeight="1">
      <c r="A226" s="29"/>
      <c r="B226" s="141"/>
      <c r="C226" s="142" t="s">
        <v>1484</v>
      </c>
      <c r="D226" s="142" t="s">
        <v>140</v>
      </c>
      <c r="E226" s="143" t="s">
        <v>1485</v>
      </c>
      <c r="F226" s="144" t="s">
        <v>1486</v>
      </c>
      <c r="G226" s="145" t="s">
        <v>153</v>
      </c>
      <c r="H226" s="146">
        <v>15</v>
      </c>
      <c r="I226" s="147"/>
      <c r="J226" s="148">
        <f t="shared" si="30"/>
        <v>0</v>
      </c>
      <c r="K226" s="149"/>
      <c r="L226" s="30"/>
      <c r="M226" s="150" t="s">
        <v>1</v>
      </c>
      <c r="N226" s="151" t="s">
        <v>41</v>
      </c>
      <c r="O226" s="55"/>
      <c r="P226" s="152">
        <f t="shared" si="31"/>
        <v>0</v>
      </c>
      <c r="Q226" s="152">
        <v>0</v>
      </c>
      <c r="R226" s="152">
        <f t="shared" si="32"/>
        <v>0</v>
      </c>
      <c r="S226" s="152">
        <v>0</v>
      </c>
      <c r="T226" s="153">
        <f t="shared" si="3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54" t="s">
        <v>403</v>
      </c>
      <c r="AT226" s="154" t="s">
        <v>140</v>
      </c>
      <c r="AU226" s="154" t="s">
        <v>145</v>
      </c>
      <c r="AY226" s="14" t="s">
        <v>138</v>
      </c>
      <c r="BE226" s="155">
        <f t="shared" si="34"/>
        <v>0</v>
      </c>
      <c r="BF226" s="155">
        <f t="shared" si="35"/>
        <v>0</v>
      </c>
      <c r="BG226" s="155">
        <f t="shared" si="36"/>
        <v>0</v>
      </c>
      <c r="BH226" s="155">
        <f t="shared" si="37"/>
        <v>0</v>
      </c>
      <c r="BI226" s="155">
        <f t="shared" si="38"/>
        <v>0</v>
      </c>
      <c r="BJ226" s="14" t="s">
        <v>145</v>
      </c>
      <c r="BK226" s="155">
        <f t="shared" si="39"/>
        <v>0</v>
      </c>
      <c r="BL226" s="14" t="s">
        <v>403</v>
      </c>
      <c r="BM226" s="154" t="s">
        <v>1487</v>
      </c>
    </row>
    <row r="227" spans="1:65" s="2" customFormat="1" ht="14.45" customHeight="1">
      <c r="A227" s="29"/>
      <c r="B227" s="141"/>
      <c r="C227" s="156" t="s">
        <v>1488</v>
      </c>
      <c r="D227" s="156" t="s">
        <v>189</v>
      </c>
      <c r="E227" s="157" t="s">
        <v>1489</v>
      </c>
      <c r="F227" s="158" t="s">
        <v>1490</v>
      </c>
      <c r="G227" s="159" t="s">
        <v>153</v>
      </c>
      <c r="H227" s="160">
        <v>15</v>
      </c>
      <c r="I227" s="161"/>
      <c r="J227" s="162">
        <f t="shared" si="30"/>
        <v>0</v>
      </c>
      <c r="K227" s="163"/>
      <c r="L227" s="164"/>
      <c r="M227" s="165" t="s">
        <v>1</v>
      </c>
      <c r="N227" s="166" t="s">
        <v>41</v>
      </c>
      <c r="O227" s="55"/>
      <c r="P227" s="152">
        <f t="shared" si="31"/>
        <v>0</v>
      </c>
      <c r="Q227" s="152">
        <v>0</v>
      </c>
      <c r="R227" s="152">
        <f t="shared" si="32"/>
        <v>0</v>
      </c>
      <c r="S227" s="152">
        <v>0</v>
      </c>
      <c r="T227" s="153">
        <f t="shared" si="3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4" t="s">
        <v>1120</v>
      </c>
      <c r="AT227" s="154" t="s">
        <v>189</v>
      </c>
      <c r="AU227" s="154" t="s">
        <v>145</v>
      </c>
      <c r="AY227" s="14" t="s">
        <v>138</v>
      </c>
      <c r="BE227" s="155">
        <f t="shared" si="34"/>
        <v>0</v>
      </c>
      <c r="BF227" s="155">
        <f t="shared" si="35"/>
        <v>0</v>
      </c>
      <c r="BG227" s="155">
        <f t="shared" si="36"/>
        <v>0</v>
      </c>
      <c r="BH227" s="155">
        <f t="shared" si="37"/>
        <v>0</v>
      </c>
      <c r="BI227" s="155">
        <f t="shared" si="38"/>
        <v>0</v>
      </c>
      <c r="BJ227" s="14" t="s">
        <v>145</v>
      </c>
      <c r="BK227" s="155">
        <f t="shared" si="39"/>
        <v>0</v>
      </c>
      <c r="BL227" s="14" t="s">
        <v>1120</v>
      </c>
      <c r="BM227" s="154" t="s">
        <v>1491</v>
      </c>
    </row>
    <row r="228" spans="1:65" s="2" customFormat="1" ht="24.2" customHeight="1">
      <c r="A228" s="29"/>
      <c r="B228" s="141"/>
      <c r="C228" s="142" t="s">
        <v>1492</v>
      </c>
      <c r="D228" s="142" t="s">
        <v>140</v>
      </c>
      <c r="E228" s="143" t="s">
        <v>1493</v>
      </c>
      <c r="F228" s="144" t="s">
        <v>1494</v>
      </c>
      <c r="G228" s="145" t="s">
        <v>153</v>
      </c>
      <c r="H228" s="146">
        <v>15</v>
      </c>
      <c r="I228" s="147"/>
      <c r="J228" s="148">
        <f t="shared" si="30"/>
        <v>0</v>
      </c>
      <c r="K228" s="149"/>
      <c r="L228" s="30"/>
      <c r="M228" s="150" t="s">
        <v>1</v>
      </c>
      <c r="N228" s="151" t="s">
        <v>41</v>
      </c>
      <c r="O228" s="55"/>
      <c r="P228" s="152">
        <f t="shared" si="31"/>
        <v>0</v>
      </c>
      <c r="Q228" s="152">
        <v>0</v>
      </c>
      <c r="R228" s="152">
        <f t="shared" si="32"/>
        <v>0</v>
      </c>
      <c r="S228" s="152">
        <v>0</v>
      </c>
      <c r="T228" s="153">
        <f t="shared" si="3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54" t="s">
        <v>403</v>
      </c>
      <c r="AT228" s="154" t="s">
        <v>140</v>
      </c>
      <c r="AU228" s="154" t="s">
        <v>145</v>
      </c>
      <c r="AY228" s="14" t="s">
        <v>138</v>
      </c>
      <c r="BE228" s="155">
        <f t="shared" si="34"/>
        <v>0</v>
      </c>
      <c r="BF228" s="155">
        <f t="shared" si="35"/>
        <v>0</v>
      </c>
      <c r="BG228" s="155">
        <f t="shared" si="36"/>
        <v>0</v>
      </c>
      <c r="BH228" s="155">
        <f t="shared" si="37"/>
        <v>0</v>
      </c>
      <c r="BI228" s="155">
        <f t="shared" si="38"/>
        <v>0</v>
      </c>
      <c r="BJ228" s="14" t="s">
        <v>145</v>
      </c>
      <c r="BK228" s="155">
        <f t="shared" si="39"/>
        <v>0</v>
      </c>
      <c r="BL228" s="14" t="s">
        <v>403</v>
      </c>
      <c r="BM228" s="154" t="s">
        <v>1495</v>
      </c>
    </row>
    <row r="229" spans="1:65" s="2" customFormat="1" ht="14.45" customHeight="1">
      <c r="A229" s="29"/>
      <c r="B229" s="141"/>
      <c r="C229" s="156" t="s">
        <v>1496</v>
      </c>
      <c r="D229" s="156" t="s">
        <v>189</v>
      </c>
      <c r="E229" s="157" t="s">
        <v>1497</v>
      </c>
      <c r="F229" s="158" t="s">
        <v>1498</v>
      </c>
      <c r="G229" s="159" t="s">
        <v>153</v>
      </c>
      <c r="H229" s="160">
        <v>15</v>
      </c>
      <c r="I229" s="161"/>
      <c r="J229" s="162">
        <f t="shared" si="30"/>
        <v>0</v>
      </c>
      <c r="K229" s="163"/>
      <c r="L229" s="164"/>
      <c r="M229" s="165" t="s">
        <v>1</v>
      </c>
      <c r="N229" s="166" t="s">
        <v>41</v>
      </c>
      <c r="O229" s="55"/>
      <c r="P229" s="152">
        <f t="shared" si="31"/>
        <v>0</v>
      </c>
      <c r="Q229" s="152">
        <v>0</v>
      </c>
      <c r="R229" s="152">
        <f t="shared" si="32"/>
        <v>0</v>
      </c>
      <c r="S229" s="152">
        <v>0</v>
      </c>
      <c r="T229" s="153">
        <f t="shared" si="3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4" t="s">
        <v>1120</v>
      </c>
      <c r="AT229" s="154" t="s">
        <v>189</v>
      </c>
      <c r="AU229" s="154" t="s">
        <v>145</v>
      </c>
      <c r="AY229" s="14" t="s">
        <v>138</v>
      </c>
      <c r="BE229" s="155">
        <f t="shared" si="34"/>
        <v>0</v>
      </c>
      <c r="BF229" s="155">
        <f t="shared" si="35"/>
        <v>0</v>
      </c>
      <c r="BG229" s="155">
        <f t="shared" si="36"/>
        <v>0</v>
      </c>
      <c r="BH229" s="155">
        <f t="shared" si="37"/>
        <v>0</v>
      </c>
      <c r="BI229" s="155">
        <f t="shared" si="38"/>
        <v>0</v>
      </c>
      <c r="BJ229" s="14" t="s">
        <v>145</v>
      </c>
      <c r="BK229" s="155">
        <f t="shared" si="39"/>
        <v>0</v>
      </c>
      <c r="BL229" s="14" t="s">
        <v>1120</v>
      </c>
      <c r="BM229" s="154" t="s">
        <v>1499</v>
      </c>
    </row>
    <row r="230" spans="1:65" s="2" customFormat="1" ht="24.2" customHeight="1">
      <c r="A230" s="29"/>
      <c r="B230" s="141"/>
      <c r="C230" s="142" t="s">
        <v>1500</v>
      </c>
      <c r="D230" s="142" t="s">
        <v>140</v>
      </c>
      <c r="E230" s="143" t="s">
        <v>1501</v>
      </c>
      <c r="F230" s="144" t="s">
        <v>1502</v>
      </c>
      <c r="G230" s="145" t="s">
        <v>153</v>
      </c>
      <c r="H230" s="146">
        <v>25</v>
      </c>
      <c r="I230" s="147"/>
      <c r="J230" s="148">
        <f t="shared" si="30"/>
        <v>0</v>
      </c>
      <c r="K230" s="149"/>
      <c r="L230" s="30"/>
      <c r="M230" s="150" t="s">
        <v>1</v>
      </c>
      <c r="N230" s="151" t="s">
        <v>41</v>
      </c>
      <c r="O230" s="55"/>
      <c r="P230" s="152">
        <f t="shared" si="31"/>
        <v>0</v>
      </c>
      <c r="Q230" s="152">
        <v>0</v>
      </c>
      <c r="R230" s="152">
        <f t="shared" si="32"/>
        <v>0</v>
      </c>
      <c r="S230" s="152">
        <v>0</v>
      </c>
      <c r="T230" s="153">
        <f t="shared" si="3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54" t="s">
        <v>403</v>
      </c>
      <c r="AT230" s="154" t="s">
        <v>140</v>
      </c>
      <c r="AU230" s="154" t="s">
        <v>145</v>
      </c>
      <c r="AY230" s="14" t="s">
        <v>138</v>
      </c>
      <c r="BE230" s="155">
        <f t="shared" si="34"/>
        <v>0</v>
      </c>
      <c r="BF230" s="155">
        <f t="shared" si="35"/>
        <v>0</v>
      </c>
      <c r="BG230" s="155">
        <f t="shared" si="36"/>
        <v>0</v>
      </c>
      <c r="BH230" s="155">
        <f t="shared" si="37"/>
        <v>0</v>
      </c>
      <c r="BI230" s="155">
        <f t="shared" si="38"/>
        <v>0</v>
      </c>
      <c r="BJ230" s="14" t="s">
        <v>145</v>
      </c>
      <c r="BK230" s="155">
        <f t="shared" si="39"/>
        <v>0</v>
      </c>
      <c r="BL230" s="14" t="s">
        <v>403</v>
      </c>
      <c r="BM230" s="154" t="s">
        <v>1503</v>
      </c>
    </row>
    <row r="231" spans="1:65" s="2" customFormat="1" ht="14.45" customHeight="1">
      <c r="A231" s="29"/>
      <c r="B231" s="141"/>
      <c r="C231" s="156" t="s">
        <v>1504</v>
      </c>
      <c r="D231" s="156" t="s">
        <v>189</v>
      </c>
      <c r="E231" s="157" t="s">
        <v>1505</v>
      </c>
      <c r="F231" s="158" t="s">
        <v>1506</v>
      </c>
      <c r="G231" s="159" t="s">
        <v>153</v>
      </c>
      <c r="H231" s="160">
        <v>25</v>
      </c>
      <c r="I231" s="161"/>
      <c r="J231" s="162">
        <f t="shared" si="30"/>
        <v>0</v>
      </c>
      <c r="K231" s="163"/>
      <c r="L231" s="164"/>
      <c r="M231" s="165" t="s">
        <v>1</v>
      </c>
      <c r="N231" s="166" t="s">
        <v>41</v>
      </c>
      <c r="O231" s="55"/>
      <c r="P231" s="152">
        <f t="shared" si="31"/>
        <v>0</v>
      </c>
      <c r="Q231" s="152">
        <v>0</v>
      </c>
      <c r="R231" s="152">
        <f t="shared" si="32"/>
        <v>0</v>
      </c>
      <c r="S231" s="152">
        <v>0</v>
      </c>
      <c r="T231" s="153">
        <f t="shared" si="3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4" t="s">
        <v>1120</v>
      </c>
      <c r="AT231" s="154" t="s">
        <v>189</v>
      </c>
      <c r="AU231" s="154" t="s">
        <v>145</v>
      </c>
      <c r="AY231" s="14" t="s">
        <v>138</v>
      </c>
      <c r="BE231" s="155">
        <f t="shared" si="34"/>
        <v>0</v>
      </c>
      <c r="BF231" s="155">
        <f t="shared" si="35"/>
        <v>0</v>
      </c>
      <c r="BG231" s="155">
        <f t="shared" si="36"/>
        <v>0</v>
      </c>
      <c r="BH231" s="155">
        <f t="shared" si="37"/>
        <v>0</v>
      </c>
      <c r="BI231" s="155">
        <f t="shared" si="38"/>
        <v>0</v>
      </c>
      <c r="BJ231" s="14" t="s">
        <v>145</v>
      </c>
      <c r="BK231" s="155">
        <f t="shared" si="39"/>
        <v>0</v>
      </c>
      <c r="BL231" s="14" t="s">
        <v>1120</v>
      </c>
      <c r="BM231" s="154" t="s">
        <v>1507</v>
      </c>
    </row>
    <row r="232" spans="1:65" s="2" customFormat="1" ht="14.45" customHeight="1">
      <c r="A232" s="29"/>
      <c r="B232" s="141"/>
      <c r="C232" s="142" t="s">
        <v>1508</v>
      </c>
      <c r="D232" s="142" t="s">
        <v>140</v>
      </c>
      <c r="E232" s="143" t="s">
        <v>1509</v>
      </c>
      <c r="F232" s="144" t="s">
        <v>1510</v>
      </c>
      <c r="G232" s="145" t="s">
        <v>237</v>
      </c>
      <c r="H232" s="146">
        <v>7</v>
      </c>
      <c r="I232" s="147"/>
      <c r="J232" s="148">
        <f t="shared" si="30"/>
        <v>0</v>
      </c>
      <c r="K232" s="149"/>
      <c r="L232" s="30"/>
      <c r="M232" s="150" t="s">
        <v>1</v>
      </c>
      <c r="N232" s="151" t="s">
        <v>41</v>
      </c>
      <c r="O232" s="55"/>
      <c r="P232" s="152">
        <f t="shared" si="31"/>
        <v>0</v>
      </c>
      <c r="Q232" s="152">
        <v>0</v>
      </c>
      <c r="R232" s="152">
        <f t="shared" si="32"/>
        <v>0</v>
      </c>
      <c r="S232" s="152">
        <v>0</v>
      </c>
      <c r="T232" s="153">
        <f t="shared" si="3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54" t="s">
        <v>403</v>
      </c>
      <c r="AT232" s="154" t="s">
        <v>140</v>
      </c>
      <c r="AU232" s="154" t="s">
        <v>145</v>
      </c>
      <c r="AY232" s="14" t="s">
        <v>138</v>
      </c>
      <c r="BE232" s="155">
        <f t="shared" si="34"/>
        <v>0</v>
      </c>
      <c r="BF232" s="155">
        <f t="shared" si="35"/>
        <v>0</v>
      </c>
      <c r="BG232" s="155">
        <f t="shared" si="36"/>
        <v>0</v>
      </c>
      <c r="BH232" s="155">
        <f t="shared" si="37"/>
        <v>0</v>
      </c>
      <c r="BI232" s="155">
        <f t="shared" si="38"/>
        <v>0</v>
      </c>
      <c r="BJ232" s="14" t="s">
        <v>145</v>
      </c>
      <c r="BK232" s="155">
        <f t="shared" si="39"/>
        <v>0</v>
      </c>
      <c r="BL232" s="14" t="s">
        <v>403</v>
      </c>
      <c r="BM232" s="154" t="s">
        <v>1511</v>
      </c>
    </row>
    <row r="233" spans="1:65" s="2" customFormat="1" ht="14.45" customHeight="1">
      <c r="A233" s="29"/>
      <c r="B233" s="141"/>
      <c r="C233" s="156" t="s">
        <v>1512</v>
      </c>
      <c r="D233" s="156" t="s">
        <v>189</v>
      </c>
      <c r="E233" s="157" t="s">
        <v>1513</v>
      </c>
      <c r="F233" s="158" t="s">
        <v>1514</v>
      </c>
      <c r="G233" s="159" t="s">
        <v>237</v>
      </c>
      <c r="H233" s="160">
        <v>1.5</v>
      </c>
      <c r="I233" s="161"/>
      <c r="J233" s="162">
        <f t="shared" si="30"/>
        <v>0</v>
      </c>
      <c r="K233" s="163"/>
      <c r="L233" s="164"/>
      <c r="M233" s="165" t="s">
        <v>1</v>
      </c>
      <c r="N233" s="166" t="s">
        <v>41</v>
      </c>
      <c r="O233" s="55"/>
      <c r="P233" s="152">
        <f t="shared" si="31"/>
        <v>0</v>
      </c>
      <c r="Q233" s="152">
        <v>1.0000000000000001E-5</v>
      </c>
      <c r="R233" s="152">
        <f t="shared" si="32"/>
        <v>1.5000000000000002E-5</v>
      </c>
      <c r="S233" s="152">
        <v>0</v>
      </c>
      <c r="T233" s="153">
        <f t="shared" si="3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4" t="s">
        <v>1120</v>
      </c>
      <c r="AT233" s="154" t="s">
        <v>189</v>
      </c>
      <c r="AU233" s="154" t="s">
        <v>145</v>
      </c>
      <c r="AY233" s="14" t="s">
        <v>138</v>
      </c>
      <c r="BE233" s="155">
        <f t="shared" si="34"/>
        <v>0</v>
      </c>
      <c r="BF233" s="155">
        <f t="shared" si="35"/>
        <v>0</v>
      </c>
      <c r="BG233" s="155">
        <f t="shared" si="36"/>
        <v>0</v>
      </c>
      <c r="BH233" s="155">
        <f t="shared" si="37"/>
        <v>0</v>
      </c>
      <c r="BI233" s="155">
        <f t="shared" si="38"/>
        <v>0</v>
      </c>
      <c r="BJ233" s="14" t="s">
        <v>145</v>
      </c>
      <c r="BK233" s="155">
        <f t="shared" si="39"/>
        <v>0</v>
      </c>
      <c r="BL233" s="14" t="s">
        <v>1120</v>
      </c>
      <c r="BM233" s="154" t="s">
        <v>1515</v>
      </c>
    </row>
    <row r="234" spans="1:65" s="2" customFormat="1" ht="14.45" customHeight="1">
      <c r="A234" s="29"/>
      <c r="B234" s="141"/>
      <c r="C234" s="156" t="s">
        <v>1516</v>
      </c>
      <c r="D234" s="156" t="s">
        <v>189</v>
      </c>
      <c r="E234" s="157" t="s">
        <v>1517</v>
      </c>
      <c r="F234" s="158" t="s">
        <v>1518</v>
      </c>
      <c r="G234" s="159" t="s">
        <v>237</v>
      </c>
      <c r="H234" s="160">
        <v>7</v>
      </c>
      <c r="I234" s="161"/>
      <c r="J234" s="162">
        <f t="shared" si="30"/>
        <v>0</v>
      </c>
      <c r="K234" s="163"/>
      <c r="L234" s="164"/>
      <c r="M234" s="165" t="s">
        <v>1</v>
      </c>
      <c r="N234" s="166" t="s">
        <v>41</v>
      </c>
      <c r="O234" s="55"/>
      <c r="P234" s="152">
        <f t="shared" si="31"/>
        <v>0</v>
      </c>
      <c r="Q234" s="152">
        <v>1.4999999999999999E-4</v>
      </c>
      <c r="R234" s="152">
        <f t="shared" si="32"/>
        <v>1.0499999999999999E-3</v>
      </c>
      <c r="S234" s="152">
        <v>0</v>
      </c>
      <c r="T234" s="153">
        <f t="shared" si="3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54" t="s">
        <v>1120</v>
      </c>
      <c r="AT234" s="154" t="s">
        <v>189</v>
      </c>
      <c r="AU234" s="154" t="s">
        <v>145</v>
      </c>
      <c r="AY234" s="14" t="s">
        <v>138</v>
      </c>
      <c r="BE234" s="155">
        <f t="shared" si="34"/>
        <v>0</v>
      </c>
      <c r="BF234" s="155">
        <f t="shared" si="35"/>
        <v>0</v>
      </c>
      <c r="BG234" s="155">
        <f t="shared" si="36"/>
        <v>0</v>
      </c>
      <c r="BH234" s="155">
        <f t="shared" si="37"/>
        <v>0</v>
      </c>
      <c r="BI234" s="155">
        <f t="shared" si="38"/>
        <v>0</v>
      </c>
      <c r="BJ234" s="14" t="s">
        <v>145</v>
      </c>
      <c r="BK234" s="155">
        <f t="shared" si="39"/>
        <v>0</v>
      </c>
      <c r="BL234" s="14" t="s">
        <v>1120</v>
      </c>
      <c r="BM234" s="154" t="s">
        <v>1519</v>
      </c>
    </row>
    <row r="235" spans="1:65" s="2" customFormat="1" ht="14.45" customHeight="1">
      <c r="A235" s="29"/>
      <c r="B235" s="141"/>
      <c r="C235" s="142" t="s">
        <v>1520</v>
      </c>
      <c r="D235" s="142" t="s">
        <v>140</v>
      </c>
      <c r="E235" s="143" t="s">
        <v>1521</v>
      </c>
      <c r="F235" s="144" t="s">
        <v>1522</v>
      </c>
      <c r="G235" s="145" t="s">
        <v>237</v>
      </c>
      <c r="H235" s="146">
        <v>7</v>
      </c>
      <c r="I235" s="147"/>
      <c r="J235" s="148">
        <f t="shared" si="30"/>
        <v>0</v>
      </c>
      <c r="K235" s="149"/>
      <c r="L235" s="30"/>
      <c r="M235" s="150" t="s">
        <v>1</v>
      </c>
      <c r="N235" s="151" t="s">
        <v>41</v>
      </c>
      <c r="O235" s="55"/>
      <c r="P235" s="152">
        <f t="shared" si="31"/>
        <v>0</v>
      </c>
      <c r="Q235" s="152">
        <v>0</v>
      </c>
      <c r="R235" s="152">
        <f t="shared" si="32"/>
        <v>0</v>
      </c>
      <c r="S235" s="152">
        <v>0</v>
      </c>
      <c r="T235" s="153">
        <f t="shared" si="3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4" t="s">
        <v>403</v>
      </c>
      <c r="AT235" s="154" t="s">
        <v>140</v>
      </c>
      <c r="AU235" s="154" t="s">
        <v>145</v>
      </c>
      <c r="AY235" s="14" t="s">
        <v>138</v>
      </c>
      <c r="BE235" s="155">
        <f t="shared" si="34"/>
        <v>0</v>
      </c>
      <c r="BF235" s="155">
        <f t="shared" si="35"/>
        <v>0</v>
      </c>
      <c r="BG235" s="155">
        <f t="shared" si="36"/>
        <v>0</v>
      </c>
      <c r="BH235" s="155">
        <f t="shared" si="37"/>
        <v>0</v>
      </c>
      <c r="BI235" s="155">
        <f t="shared" si="38"/>
        <v>0</v>
      </c>
      <c r="BJ235" s="14" t="s">
        <v>145</v>
      </c>
      <c r="BK235" s="155">
        <f t="shared" si="39"/>
        <v>0</v>
      </c>
      <c r="BL235" s="14" t="s">
        <v>403</v>
      </c>
      <c r="BM235" s="154" t="s">
        <v>1523</v>
      </c>
    </row>
    <row r="236" spans="1:65" s="2" customFormat="1" ht="14.45" customHeight="1">
      <c r="A236" s="29"/>
      <c r="B236" s="141"/>
      <c r="C236" s="156" t="s">
        <v>1524</v>
      </c>
      <c r="D236" s="156" t="s">
        <v>189</v>
      </c>
      <c r="E236" s="157" t="s">
        <v>1525</v>
      </c>
      <c r="F236" s="158" t="s">
        <v>1526</v>
      </c>
      <c r="G236" s="159" t="s">
        <v>237</v>
      </c>
      <c r="H236" s="160">
        <v>7</v>
      </c>
      <c r="I236" s="161"/>
      <c r="J236" s="162">
        <f t="shared" si="30"/>
        <v>0</v>
      </c>
      <c r="K236" s="163"/>
      <c r="L236" s="164"/>
      <c r="M236" s="165" t="s">
        <v>1</v>
      </c>
      <c r="N236" s="166" t="s">
        <v>41</v>
      </c>
      <c r="O236" s="55"/>
      <c r="P236" s="152">
        <f t="shared" si="31"/>
        <v>0</v>
      </c>
      <c r="Q236" s="152">
        <v>3.0000000000000001E-5</v>
      </c>
      <c r="R236" s="152">
        <f t="shared" si="32"/>
        <v>2.1000000000000001E-4</v>
      </c>
      <c r="S236" s="152">
        <v>0</v>
      </c>
      <c r="T236" s="153">
        <f t="shared" si="3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54" t="s">
        <v>1120</v>
      </c>
      <c r="AT236" s="154" t="s">
        <v>189</v>
      </c>
      <c r="AU236" s="154" t="s">
        <v>145</v>
      </c>
      <c r="AY236" s="14" t="s">
        <v>138</v>
      </c>
      <c r="BE236" s="155">
        <f t="shared" si="34"/>
        <v>0</v>
      </c>
      <c r="BF236" s="155">
        <f t="shared" si="35"/>
        <v>0</v>
      </c>
      <c r="BG236" s="155">
        <f t="shared" si="36"/>
        <v>0</v>
      </c>
      <c r="BH236" s="155">
        <f t="shared" si="37"/>
        <v>0</v>
      </c>
      <c r="BI236" s="155">
        <f t="shared" si="38"/>
        <v>0</v>
      </c>
      <c r="BJ236" s="14" t="s">
        <v>145</v>
      </c>
      <c r="BK236" s="155">
        <f t="shared" si="39"/>
        <v>0</v>
      </c>
      <c r="BL236" s="14" t="s">
        <v>1120</v>
      </c>
      <c r="BM236" s="154" t="s">
        <v>1527</v>
      </c>
    </row>
    <row r="237" spans="1:65" s="2" customFormat="1" ht="14.45" customHeight="1">
      <c r="A237" s="29"/>
      <c r="B237" s="141"/>
      <c r="C237" s="142" t="s">
        <v>1528</v>
      </c>
      <c r="D237" s="142" t="s">
        <v>140</v>
      </c>
      <c r="E237" s="143" t="s">
        <v>1529</v>
      </c>
      <c r="F237" s="144" t="s">
        <v>1530</v>
      </c>
      <c r="G237" s="145" t="s">
        <v>745</v>
      </c>
      <c r="H237" s="146">
        <v>15</v>
      </c>
      <c r="I237" s="147"/>
      <c r="J237" s="148">
        <f t="shared" si="30"/>
        <v>0</v>
      </c>
      <c r="K237" s="149"/>
      <c r="L237" s="30"/>
      <c r="M237" s="150" t="s">
        <v>1</v>
      </c>
      <c r="N237" s="151" t="s">
        <v>41</v>
      </c>
      <c r="O237" s="55"/>
      <c r="P237" s="152">
        <f t="shared" si="31"/>
        <v>0</v>
      </c>
      <c r="Q237" s="152">
        <v>0</v>
      </c>
      <c r="R237" s="152">
        <f t="shared" si="32"/>
        <v>0</v>
      </c>
      <c r="S237" s="152">
        <v>0</v>
      </c>
      <c r="T237" s="153">
        <f t="shared" si="3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4" t="s">
        <v>403</v>
      </c>
      <c r="AT237" s="154" t="s">
        <v>140</v>
      </c>
      <c r="AU237" s="154" t="s">
        <v>145</v>
      </c>
      <c r="AY237" s="14" t="s">
        <v>138</v>
      </c>
      <c r="BE237" s="155">
        <f t="shared" si="34"/>
        <v>0</v>
      </c>
      <c r="BF237" s="155">
        <f t="shared" si="35"/>
        <v>0</v>
      </c>
      <c r="BG237" s="155">
        <f t="shared" si="36"/>
        <v>0</v>
      </c>
      <c r="BH237" s="155">
        <f t="shared" si="37"/>
        <v>0</v>
      </c>
      <c r="BI237" s="155">
        <f t="shared" si="38"/>
        <v>0</v>
      </c>
      <c r="BJ237" s="14" t="s">
        <v>145</v>
      </c>
      <c r="BK237" s="155">
        <f t="shared" si="39"/>
        <v>0</v>
      </c>
      <c r="BL237" s="14" t="s">
        <v>403</v>
      </c>
      <c r="BM237" s="154" t="s">
        <v>1531</v>
      </c>
    </row>
    <row r="238" spans="1:65" s="2" customFormat="1" ht="24.2" customHeight="1">
      <c r="A238" s="29"/>
      <c r="B238" s="141"/>
      <c r="C238" s="142" t="s">
        <v>1532</v>
      </c>
      <c r="D238" s="142" t="s">
        <v>140</v>
      </c>
      <c r="E238" s="143" t="s">
        <v>1533</v>
      </c>
      <c r="F238" s="144" t="s">
        <v>1534</v>
      </c>
      <c r="G238" s="145" t="s">
        <v>237</v>
      </c>
      <c r="H238" s="146">
        <v>1</v>
      </c>
      <c r="I238" s="147"/>
      <c r="J238" s="148">
        <f t="shared" si="30"/>
        <v>0</v>
      </c>
      <c r="K238" s="149"/>
      <c r="L238" s="30"/>
      <c r="M238" s="150" t="s">
        <v>1</v>
      </c>
      <c r="N238" s="151" t="s">
        <v>41</v>
      </c>
      <c r="O238" s="55"/>
      <c r="P238" s="152">
        <f t="shared" si="31"/>
        <v>0</v>
      </c>
      <c r="Q238" s="152">
        <v>0</v>
      </c>
      <c r="R238" s="152">
        <f t="shared" si="32"/>
        <v>0</v>
      </c>
      <c r="S238" s="152">
        <v>0</v>
      </c>
      <c r="T238" s="153">
        <f t="shared" si="3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54" t="s">
        <v>403</v>
      </c>
      <c r="AT238" s="154" t="s">
        <v>140</v>
      </c>
      <c r="AU238" s="154" t="s">
        <v>145</v>
      </c>
      <c r="AY238" s="14" t="s">
        <v>138</v>
      </c>
      <c r="BE238" s="155">
        <f t="shared" si="34"/>
        <v>0</v>
      </c>
      <c r="BF238" s="155">
        <f t="shared" si="35"/>
        <v>0</v>
      </c>
      <c r="BG238" s="155">
        <f t="shared" si="36"/>
        <v>0</v>
      </c>
      <c r="BH238" s="155">
        <f t="shared" si="37"/>
        <v>0</v>
      </c>
      <c r="BI238" s="155">
        <f t="shared" si="38"/>
        <v>0</v>
      </c>
      <c r="BJ238" s="14" t="s">
        <v>145</v>
      </c>
      <c r="BK238" s="155">
        <f t="shared" si="39"/>
        <v>0</v>
      </c>
      <c r="BL238" s="14" t="s">
        <v>403</v>
      </c>
      <c r="BM238" s="154" t="s">
        <v>1535</v>
      </c>
    </row>
    <row r="239" spans="1:65" s="2" customFormat="1" ht="14.45" customHeight="1">
      <c r="A239" s="29"/>
      <c r="B239" s="141"/>
      <c r="C239" s="142" t="s">
        <v>1536</v>
      </c>
      <c r="D239" s="142" t="s">
        <v>140</v>
      </c>
      <c r="E239" s="143" t="s">
        <v>1537</v>
      </c>
      <c r="F239" s="144" t="s">
        <v>1538</v>
      </c>
      <c r="G239" s="145" t="s">
        <v>237</v>
      </c>
      <c r="H239" s="146">
        <v>1</v>
      </c>
      <c r="I239" s="147"/>
      <c r="J239" s="148">
        <f t="shared" si="30"/>
        <v>0</v>
      </c>
      <c r="K239" s="149"/>
      <c r="L239" s="30"/>
      <c r="M239" s="150" t="s">
        <v>1</v>
      </c>
      <c r="N239" s="151" t="s">
        <v>41</v>
      </c>
      <c r="O239" s="55"/>
      <c r="P239" s="152">
        <f t="shared" si="31"/>
        <v>0</v>
      </c>
      <c r="Q239" s="152">
        <v>0</v>
      </c>
      <c r="R239" s="152">
        <f t="shared" si="32"/>
        <v>0</v>
      </c>
      <c r="S239" s="152">
        <v>0</v>
      </c>
      <c r="T239" s="153">
        <f t="shared" si="3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4" t="s">
        <v>403</v>
      </c>
      <c r="AT239" s="154" t="s">
        <v>140</v>
      </c>
      <c r="AU239" s="154" t="s">
        <v>145</v>
      </c>
      <c r="AY239" s="14" t="s">
        <v>138</v>
      </c>
      <c r="BE239" s="155">
        <f t="shared" si="34"/>
        <v>0</v>
      </c>
      <c r="BF239" s="155">
        <f t="shared" si="35"/>
        <v>0</v>
      </c>
      <c r="BG239" s="155">
        <f t="shared" si="36"/>
        <v>0</v>
      </c>
      <c r="BH239" s="155">
        <f t="shared" si="37"/>
        <v>0</v>
      </c>
      <c r="BI239" s="155">
        <f t="shared" si="38"/>
        <v>0</v>
      </c>
      <c r="BJ239" s="14" t="s">
        <v>145</v>
      </c>
      <c r="BK239" s="155">
        <f t="shared" si="39"/>
        <v>0</v>
      </c>
      <c r="BL239" s="14" t="s">
        <v>403</v>
      </c>
      <c r="BM239" s="154" t="s">
        <v>1539</v>
      </c>
    </row>
    <row r="240" spans="1:65" s="2" customFormat="1" ht="24.2" customHeight="1">
      <c r="A240" s="29"/>
      <c r="B240" s="141"/>
      <c r="C240" s="142" t="s">
        <v>1540</v>
      </c>
      <c r="D240" s="142" t="s">
        <v>140</v>
      </c>
      <c r="E240" s="143" t="s">
        <v>1541</v>
      </c>
      <c r="F240" s="144" t="s">
        <v>1542</v>
      </c>
      <c r="G240" s="145" t="s">
        <v>237</v>
      </c>
      <c r="H240" s="146">
        <v>1</v>
      </c>
      <c r="I240" s="147"/>
      <c r="J240" s="148">
        <f t="shared" ref="J240:J271" si="40">ROUND(I240*H240,2)</f>
        <v>0</v>
      </c>
      <c r="K240" s="149"/>
      <c r="L240" s="30"/>
      <c r="M240" s="150" t="s">
        <v>1</v>
      </c>
      <c r="N240" s="151" t="s">
        <v>41</v>
      </c>
      <c r="O240" s="55"/>
      <c r="P240" s="152">
        <f t="shared" ref="P240:P271" si="41">O240*H240</f>
        <v>0</v>
      </c>
      <c r="Q240" s="152">
        <v>0</v>
      </c>
      <c r="R240" s="152">
        <f t="shared" ref="R240:R271" si="42">Q240*H240</f>
        <v>0</v>
      </c>
      <c r="S240" s="152">
        <v>0</v>
      </c>
      <c r="T240" s="153">
        <f t="shared" ref="T240:T271" si="43">S240*H240</f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54" t="s">
        <v>403</v>
      </c>
      <c r="AT240" s="154" t="s">
        <v>140</v>
      </c>
      <c r="AU240" s="154" t="s">
        <v>145</v>
      </c>
      <c r="AY240" s="14" t="s">
        <v>138</v>
      </c>
      <c r="BE240" s="155">
        <f t="shared" si="34"/>
        <v>0</v>
      </c>
      <c r="BF240" s="155">
        <f t="shared" si="35"/>
        <v>0</v>
      </c>
      <c r="BG240" s="155">
        <f t="shared" si="36"/>
        <v>0</v>
      </c>
      <c r="BH240" s="155">
        <f t="shared" si="37"/>
        <v>0</v>
      </c>
      <c r="BI240" s="155">
        <f t="shared" si="38"/>
        <v>0</v>
      </c>
      <c r="BJ240" s="14" t="s">
        <v>145</v>
      </c>
      <c r="BK240" s="155">
        <f t="shared" si="39"/>
        <v>0</v>
      </c>
      <c r="BL240" s="14" t="s">
        <v>403</v>
      </c>
      <c r="BM240" s="154" t="s">
        <v>1543</v>
      </c>
    </row>
    <row r="241" spans="1:65" s="2" customFormat="1" ht="24.2" customHeight="1">
      <c r="A241" s="29"/>
      <c r="B241" s="141"/>
      <c r="C241" s="142" t="s">
        <v>1544</v>
      </c>
      <c r="D241" s="142" t="s">
        <v>140</v>
      </c>
      <c r="E241" s="143" t="s">
        <v>1545</v>
      </c>
      <c r="F241" s="144" t="s">
        <v>1546</v>
      </c>
      <c r="G241" s="145" t="s">
        <v>482</v>
      </c>
      <c r="H241" s="167"/>
      <c r="I241" s="147"/>
      <c r="J241" s="148">
        <f t="shared" si="40"/>
        <v>0</v>
      </c>
      <c r="K241" s="149"/>
      <c r="L241" s="30"/>
      <c r="M241" s="150" t="s">
        <v>1</v>
      </c>
      <c r="N241" s="151" t="s">
        <v>41</v>
      </c>
      <c r="O241" s="55"/>
      <c r="P241" s="152">
        <f t="shared" si="41"/>
        <v>0</v>
      </c>
      <c r="Q241" s="152">
        <v>0</v>
      </c>
      <c r="R241" s="152">
        <f t="shared" si="42"/>
        <v>0</v>
      </c>
      <c r="S241" s="152">
        <v>0</v>
      </c>
      <c r="T241" s="153">
        <f t="shared" si="4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4" t="s">
        <v>403</v>
      </c>
      <c r="AT241" s="154" t="s">
        <v>140</v>
      </c>
      <c r="AU241" s="154" t="s">
        <v>145</v>
      </c>
      <c r="AY241" s="14" t="s">
        <v>138</v>
      </c>
      <c r="BE241" s="155">
        <f t="shared" si="34"/>
        <v>0</v>
      </c>
      <c r="BF241" s="155">
        <f t="shared" si="35"/>
        <v>0</v>
      </c>
      <c r="BG241" s="155">
        <f t="shared" si="36"/>
        <v>0</v>
      </c>
      <c r="BH241" s="155">
        <f t="shared" si="37"/>
        <v>0</v>
      </c>
      <c r="BI241" s="155">
        <f t="shared" si="38"/>
        <v>0</v>
      </c>
      <c r="BJ241" s="14" t="s">
        <v>145</v>
      </c>
      <c r="BK241" s="155">
        <f t="shared" si="39"/>
        <v>0</v>
      </c>
      <c r="BL241" s="14" t="s">
        <v>403</v>
      </c>
      <c r="BM241" s="154" t="s">
        <v>1547</v>
      </c>
    </row>
    <row r="242" spans="1:65" s="2" customFormat="1" ht="14.45" customHeight="1">
      <c r="A242" s="29"/>
      <c r="B242" s="141"/>
      <c r="C242" s="156" t="s">
        <v>1548</v>
      </c>
      <c r="D242" s="156" t="s">
        <v>189</v>
      </c>
      <c r="E242" s="157" t="s">
        <v>1549</v>
      </c>
      <c r="F242" s="158" t="s">
        <v>1550</v>
      </c>
      <c r="G242" s="159" t="s">
        <v>237</v>
      </c>
      <c r="H242" s="160">
        <v>4</v>
      </c>
      <c r="I242" s="161"/>
      <c r="J242" s="162">
        <f t="shared" si="40"/>
        <v>0</v>
      </c>
      <c r="K242" s="163"/>
      <c r="L242" s="164"/>
      <c r="M242" s="165" t="s">
        <v>1</v>
      </c>
      <c r="N242" s="166" t="s">
        <v>41</v>
      </c>
      <c r="O242" s="55"/>
      <c r="P242" s="152">
        <f t="shared" si="41"/>
        <v>0</v>
      </c>
      <c r="Q242" s="152">
        <v>0</v>
      </c>
      <c r="R242" s="152">
        <f t="shared" si="42"/>
        <v>0</v>
      </c>
      <c r="S242" s="152">
        <v>0</v>
      </c>
      <c r="T242" s="153">
        <f t="shared" si="4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54" t="s">
        <v>1003</v>
      </c>
      <c r="AT242" s="154" t="s">
        <v>189</v>
      </c>
      <c r="AU242" s="154" t="s">
        <v>145</v>
      </c>
      <c r="AY242" s="14" t="s">
        <v>138</v>
      </c>
      <c r="BE242" s="155">
        <f t="shared" si="34"/>
        <v>0</v>
      </c>
      <c r="BF242" s="155">
        <f t="shared" si="35"/>
        <v>0</v>
      </c>
      <c r="BG242" s="155">
        <f t="shared" si="36"/>
        <v>0</v>
      </c>
      <c r="BH242" s="155">
        <f t="shared" si="37"/>
        <v>0</v>
      </c>
      <c r="BI242" s="155">
        <f t="shared" si="38"/>
        <v>0</v>
      </c>
      <c r="BJ242" s="14" t="s">
        <v>145</v>
      </c>
      <c r="BK242" s="155">
        <f t="shared" si="39"/>
        <v>0</v>
      </c>
      <c r="BL242" s="14" t="s">
        <v>403</v>
      </c>
      <c r="BM242" s="154" t="s">
        <v>1551</v>
      </c>
    </row>
    <row r="243" spans="1:65" s="2" customFormat="1" ht="14.45" customHeight="1">
      <c r="A243" s="29"/>
      <c r="B243" s="141"/>
      <c r="C243" s="142" t="s">
        <v>1552</v>
      </c>
      <c r="D243" s="142" t="s">
        <v>140</v>
      </c>
      <c r="E243" s="143" t="s">
        <v>1553</v>
      </c>
      <c r="F243" s="144" t="s">
        <v>1554</v>
      </c>
      <c r="G243" s="145" t="s">
        <v>482</v>
      </c>
      <c r="H243" s="167"/>
      <c r="I243" s="147"/>
      <c r="J243" s="148">
        <f t="shared" si="40"/>
        <v>0</v>
      </c>
      <c r="K243" s="149"/>
      <c r="L243" s="30"/>
      <c r="M243" s="150" t="s">
        <v>1</v>
      </c>
      <c r="N243" s="151" t="s">
        <v>41</v>
      </c>
      <c r="O243" s="55"/>
      <c r="P243" s="152">
        <f t="shared" si="41"/>
        <v>0</v>
      </c>
      <c r="Q243" s="152">
        <v>0</v>
      </c>
      <c r="R243" s="152">
        <f t="shared" si="42"/>
        <v>0</v>
      </c>
      <c r="S243" s="152">
        <v>0</v>
      </c>
      <c r="T243" s="153">
        <f t="shared" si="4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4" t="s">
        <v>403</v>
      </c>
      <c r="AT243" s="154" t="s">
        <v>140</v>
      </c>
      <c r="AU243" s="154" t="s">
        <v>145</v>
      </c>
      <c r="AY243" s="14" t="s">
        <v>138</v>
      </c>
      <c r="BE243" s="155">
        <f t="shared" si="34"/>
        <v>0</v>
      </c>
      <c r="BF243" s="155">
        <f t="shared" si="35"/>
        <v>0</v>
      </c>
      <c r="BG243" s="155">
        <f t="shared" si="36"/>
        <v>0</v>
      </c>
      <c r="BH243" s="155">
        <f t="shared" si="37"/>
        <v>0</v>
      </c>
      <c r="BI243" s="155">
        <f t="shared" si="38"/>
        <v>0</v>
      </c>
      <c r="BJ243" s="14" t="s">
        <v>145</v>
      </c>
      <c r="BK243" s="155">
        <f t="shared" si="39"/>
        <v>0</v>
      </c>
      <c r="BL243" s="14" t="s">
        <v>403</v>
      </c>
      <c r="BM243" s="154" t="s">
        <v>1555</v>
      </c>
    </row>
    <row r="244" spans="1:65" s="12" customFormat="1" ht="22.9" customHeight="1">
      <c r="B244" s="128"/>
      <c r="D244" s="129" t="s">
        <v>74</v>
      </c>
      <c r="E244" s="139" t="s">
        <v>1556</v>
      </c>
      <c r="F244" s="139" t="s">
        <v>1557</v>
      </c>
      <c r="I244" s="131"/>
      <c r="J244" s="140">
        <f>BK244</f>
        <v>0</v>
      </c>
      <c r="L244" s="128"/>
      <c r="M244" s="133"/>
      <c r="N244" s="134"/>
      <c r="O244" s="134"/>
      <c r="P244" s="135">
        <f>P245</f>
        <v>0</v>
      </c>
      <c r="Q244" s="134"/>
      <c r="R244" s="135">
        <f>R245</f>
        <v>0</v>
      </c>
      <c r="S244" s="134"/>
      <c r="T244" s="136">
        <f>T245</f>
        <v>0</v>
      </c>
      <c r="AR244" s="129" t="s">
        <v>150</v>
      </c>
      <c r="AT244" s="137" t="s">
        <v>74</v>
      </c>
      <c r="AU244" s="137" t="s">
        <v>83</v>
      </c>
      <c r="AY244" s="129" t="s">
        <v>138</v>
      </c>
      <c r="BK244" s="138">
        <f>BK245</f>
        <v>0</v>
      </c>
    </row>
    <row r="245" spans="1:65" s="2" customFormat="1" ht="24.2" customHeight="1">
      <c r="A245" s="29"/>
      <c r="B245" s="141"/>
      <c r="C245" s="142" t="s">
        <v>1558</v>
      </c>
      <c r="D245" s="142" t="s">
        <v>140</v>
      </c>
      <c r="E245" s="143" t="s">
        <v>1559</v>
      </c>
      <c r="F245" s="144" t="s">
        <v>1560</v>
      </c>
      <c r="G245" s="145" t="s">
        <v>237</v>
      </c>
      <c r="H245" s="146">
        <v>35</v>
      </c>
      <c r="I245" s="147"/>
      <c r="J245" s="148">
        <f>ROUND(I245*H245,2)</f>
        <v>0</v>
      </c>
      <c r="K245" s="149"/>
      <c r="L245" s="30"/>
      <c r="M245" s="150" t="s">
        <v>1</v>
      </c>
      <c r="N245" s="151" t="s">
        <v>41</v>
      </c>
      <c r="O245" s="55"/>
      <c r="P245" s="152">
        <f>O245*H245</f>
        <v>0</v>
      </c>
      <c r="Q245" s="152">
        <v>0</v>
      </c>
      <c r="R245" s="152">
        <f>Q245*H245</f>
        <v>0</v>
      </c>
      <c r="S245" s="152">
        <v>0</v>
      </c>
      <c r="T245" s="153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4" t="s">
        <v>403</v>
      </c>
      <c r="AT245" s="154" t="s">
        <v>140</v>
      </c>
      <c r="AU245" s="154" t="s">
        <v>145</v>
      </c>
      <c r="AY245" s="14" t="s">
        <v>138</v>
      </c>
      <c r="BE245" s="155">
        <f>IF(N245="základná",J245,0)</f>
        <v>0</v>
      </c>
      <c r="BF245" s="155">
        <f>IF(N245="znížená",J245,0)</f>
        <v>0</v>
      </c>
      <c r="BG245" s="155">
        <f>IF(N245="zákl. prenesená",J245,0)</f>
        <v>0</v>
      </c>
      <c r="BH245" s="155">
        <f>IF(N245="zníž. prenesená",J245,0)</f>
        <v>0</v>
      </c>
      <c r="BI245" s="155">
        <f>IF(N245="nulová",J245,0)</f>
        <v>0</v>
      </c>
      <c r="BJ245" s="14" t="s">
        <v>145</v>
      </c>
      <c r="BK245" s="155">
        <f>ROUND(I245*H245,2)</f>
        <v>0</v>
      </c>
      <c r="BL245" s="14" t="s">
        <v>403</v>
      </c>
      <c r="BM245" s="154" t="s">
        <v>1561</v>
      </c>
    </row>
    <row r="246" spans="1:65" s="12" customFormat="1" ht="22.9" customHeight="1">
      <c r="B246" s="128"/>
      <c r="D246" s="129" t="s">
        <v>74</v>
      </c>
      <c r="E246" s="139" t="s">
        <v>1562</v>
      </c>
      <c r="F246" s="139" t="s">
        <v>1563</v>
      </c>
      <c r="I246" s="131"/>
      <c r="J246" s="140">
        <f>BK246</f>
        <v>0</v>
      </c>
      <c r="L246" s="128"/>
      <c r="M246" s="133"/>
      <c r="N246" s="134"/>
      <c r="O246" s="134"/>
      <c r="P246" s="135">
        <f>P247</f>
        <v>0</v>
      </c>
      <c r="Q246" s="134"/>
      <c r="R246" s="135">
        <f>R247</f>
        <v>0</v>
      </c>
      <c r="S246" s="134"/>
      <c r="T246" s="136">
        <f>T247</f>
        <v>0</v>
      </c>
      <c r="AR246" s="129" t="s">
        <v>150</v>
      </c>
      <c r="AT246" s="137" t="s">
        <v>74</v>
      </c>
      <c r="AU246" s="137" t="s">
        <v>83</v>
      </c>
      <c r="AY246" s="129" t="s">
        <v>138</v>
      </c>
      <c r="BK246" s="138">
        <f>BK247</f>
        <v>0</v>
      </c>
    </row>
    <row r="247" spans="1:65" s="2" customFormat="1" ht="24.2" customHeight="1">
      <c r="A247" s="29"/>
      <c r="B247" s="141"/>
      <c r="C247" s="142" t="s">
        <v>1564</v>
      </c>
      <c r="D247" s="142" t="s">
        <v>140</v>
      </c>
      <c r="E247" s="143" t="s">
        <v>1565</v>
      </c>
      <c r="F247" s="144" t="s">
        <v>1566</v>
      </c>
      <c r="G247" s="145" t="s">
        <v>237</v>
      </c>
      <c r="H247" s="146">
        <v>1</v>
      </c>
      <c r="I247" s="147"/>
      <c r="J247" s="148">
        <f>ROUND(I247*H247,2)</f>
        <v>0</v>
      </c>
      <c r="K247" s="149"/>
      <c r="L247" s="30"/>
      <c r="M247" s="150" t="s">
        <v>1</v>
      </c>
      <c r="N247" s="151" t="s">
        <v>41</v>
      </c>
      <c r="O247" s="55"/>
      <c r="P247" s="152">
        <f>O247*H247</f>
        <v>0</v>
      </c>
      <c r="Q247" s="152">
        <v>0</v>
      </c>
      <c r="R247" s="152">
        <f>Q247*H247</f>
        <v>0</v>
      </c>
      <c r="S247" s="152">
        <v>0</v>
      </c>
      <c r="T247" s="153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4" t="s">
        <v>403</v>
      </c>
      <c r="AT247" s="154" t="s">
        <v>140</v>
      </c>
      <c r="AU247" s="154" t="s">
        <v>145</v>
      </c>
      <c r="AY247" s="14" t="s">
        <v>138</v>
      </c>
      <c r="BE247" s="155">
        <f>IF(N247="základná",J247,0)</f>
        <v>0</v>
      </c>
      <c r="BF247" s="155">
        <f>IF(N247="znížená",J247,0)</f>
        <v>0</v>
      </c>
      <c r="BG247" s="155">
        <f>IF(N247="zákl. prenesená",J247,0)</f>
        <v>0</v>
      </c>
      <c r="BH247" s="155">
        <f>IF(N247="zníž. prenesená",J247,0)</f>
        <v>0</v>
      </c>
      <c r="BI247" s="155">
        <f>IF(N247="nulová",J247,0)</f>
        <v>0</v>
      </c>
      <c r="BJ247" s="14" t="s">
        <v>145</v>
      </c>
      <c r="BK247" s="155">
        <f>ROUND(I247*H247,2)</f>
        <v>0</v>
      </c>
      <c r="BL247" s="14" t="s">
        <v>403</v>
      </c>
      <c r="BM247" s="154" t="s">
        <v>1567</v>
      </c>
    </row>
    <row r="248" spans="1:65" s="12" customFormat="1" ht="25.9" customHeight="1">
      <c r="B248" s="128"/>
      <c r="D248" s="129" t="s">
        <v>74</v>
      </c>
      <c r="E248" s="130" t="s">
        <v>741</v>
      </c>
      <c r="F248" s="130" t="s">
        <v>742</v>
      </c>
      <c r="I248" s="131"/>
      <c r="J248" s="132">
        <f>BK248</f>
        <v>0</v>
      </c>
      <c r="L248" s="128"/>
      <c r="M248" s="133"/>
      <c r="N248" s="134"/>
      <c r="O248" s="134"/>
      <c r="P248" s="135">
        <f>SUM(P249:P250)</f>
        <v>0</v>
      </c>
      <c r="Q248" s="134"/>
      <c r="R248" s="135">
        <f>SUM(R249:R250)</f>
        <v>0</v>
      </c>
      <c r="S248" s="134"/>
      <c r="T248" s="136">
        <f>SUM(T249:T250)</f>
        <v>0</v>
      </c>
      <c r="AR248" s="129" t="s">
        <v>144</v>
      </c>
      <c r="AT248" s="137" t="s">
        <v>74</v>
      </c>
      <c r="AU248" s="137" t="s">
        <v>75</v>
      </c>
      <c r="AY248" s="129" t="s">
        <v>138</v>
      </c>
      <c r="BK248" s="138">
        <f>SUM(BK249:BK250)</f>
        <v>0</v>
      </c>
    </row>
    <row r="249" spans="1:65" s="2" customFormat="1" ht="37.9" customHeight="1">
      <c r="A249" s="29"/>
      <c r="B249" s="141"/>
      <c r="C249" s="142" t="s">
        <v>1568</v>
      </c>
      <c r="D249" s="142" t="s">
        <v>140</v>
      </c>
      <c r="E249" s="143" t="s">
        <v>1569</v>
      </c>
      <c r="F249" s="144" t="s">
        <v>1570</v>
      </c>
      <c r="G249" s="145" t="s">
        <v>745</v>
      </c>
      <c r="H249" s="146">
        <v>5</v>
      </c>
      <c r="I249" s="147"/>
      <c r="J249" s="148">
        <f>ROUND(I249*H249,2)</f>
        <v>0</v>
      </c>
      <c r="K249" s="149"/>
      <c r="L249" s="30"/>
      <c r="M249" s="150" t="s">
        <v>1</v>
      </c>
      <c r="N249" s="151" t="s">
        <v>41</v>
      </c>
      <c r="O249" s="55"/>
      <c r="P249" s="152">
        <f>O249*H249</f>
        <v>0</v>
      </c>
      <c r="Q249" s="152">
        <v>0</v>
      </c>
      <c r="R249" s="152">
        <f>Q249*H249</f>
        <v>0</v>
      </c>
      <c r="S249" s="152">
        <v>0</v>
      </c>
      <c r="T249" s="153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4" t="s">
        <v>746</v>
      </c>
      <c r="AT249" s="154" t="s">
        <v>140</v>
      </c>
      <c r="AU249" s="154" t="s">
        <v>83</v>
      </c>
      <c r="AY249" s="14" t="s">
        <v>138</v>
      </c>
      <c r="BE249" s="155">
        <f>IF(N249="základná",J249,0)</f>
        <v>0</v>
      </c>
      <c r="BF249" s="155">
        <f>IF(N249="znížená",J249,0)</f>
        <v>0</v>
      </c>
      <c r="BG249" s="155">
        <f>IF(N249="zákl. prenesená",J249,0)</f>
        <v>0</v>
      </c>
      <c r="BH249" s="155">
        <f>IF(N249="zníž. prenesená",J249,0)</f>
        <v>0</v>
      </c>
      <c r="BI249" s="155">
        <f>IF(N249="nulová",J249,0)</f>
        <v>0</v>
      </c>
      <c r="BJ249" s="14" t="s">
        <v>145</v>
      </c>
      <c r="BK249" s="155">
        <f>ROUND(I249*H249,2)</f>
        <v>0</v>
      </c>
      <c r="BL249" s="14" t="s">
        <v>746</v>
      </c>
      <c r="BM249" s="154" t="s">
        <v>1571</v>
      </c>
    </row>
    <row r="250" spans="1:65" s="2" customFormat="1" ht="62.65" customHeight="1">
      <c r="A250" s="29"/>
      <c r="B250" s="141"/>
      <c r="C250" s="142" t="s">
        <v>1572</v>
      </c>
      <c r="D250" s="142" t="s">
        <v>140</v>
      </c>
      <c r="E250" s="143" t="s">
        <v>1573</v>
      </c>
      <c r="F250" s="144" t="s">
        <v>1574</v>
      </c>
      <c r="G250" s="145" t="s">
        <v>745</v>
      </c>
      <c r="H250" s="146">
        <v>3</v>
      </c>
      <c r="I250" s="147"/>
      <c r="J250" s="148">
        <f>ROUND(I250*H250,2)</f>
        <v>0</v>
      </c>
      <c r="K250" s="149"/>
      <c r="L250" s="30"/>
      <c r="M250" s="150" t="s">
        <v>1</v>
      </c>
      <c r="N250" s="151" t="s">
        <v>41</v>
      </c>
      <c r="O250" s="55"/>
      <c r="P250" s="152">
        <f>O250*H250</f>
        <v>0</v>
      </c>
      <c r="Q250" s="152">
        <v>0</v>
      </c>
      <c r="R250" s="152">
        <f>Q250*H250</f>
        <v>0</v>
      </c>
      <c r="S250" s="152">
        <v>0</v>
      </c>
      <c r="T250" s="153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54" t="s">
        <v>746</v>
      </c>
      <c r="AT250" s="154" t="s">
        <v>140</v>
      </c>
      <c r="AU250" s="154" t="s">
        <v>83</v>
      </c>
      <c r="AY250" s="14" t="s">
        <v>138</v>
      </c>
      <c r="BE250" s="155">
        <f>IF(N250="základná",J250,0)</f>
        <v>0</v>
      </c>
      <c r="BF250" s="155">
        <f>IF(N250="znížená",J250,0)</f>
        <v>0</v>
      </c>
      <c r="BG250" s="155">
        <f>IF(N250="zákl. prenesená",J250,0)</f>
        <v>0</v>
      </c>
      <c r="BH250" s="155">
        <f>IF(N250="zníž. prenesená",J250,0)</f>
        <v>0</v>
      </c>
      <c r="BI250" s="155">
        <f>IF(N250="nulová",J250,0)</f>
        <v>0</v>
      </c>
      <c r="BJ250" s="14" t="s">
        <v>145</v>
      </c>
      <c r="BK250" s="155">
        <f>ROUND(I250*H250,2)</f>
        <v>0</v>
      </c>
      <c r="BL250" s="14" t="s">
        <v>746</v>
      </c>
      <c r="BM250" s="154" t="s">
        <v>1575</v>
      </c>
    </row>
    <row r="251" spans="1:65" s="12" customFormat="1" ht="25.9" customHeight="1">
      <c r="B251" s="128"/>
      <c r="D251" s="129" t="s">
        <v>74</v>
      </c>
      <c r="E251" s="130" t="s">
        <v>1576</v>
      </c>
      <c r="F251" s="130" t="s">
        <v>1577</v>
      </c>
      <c r="I251" s="131"/>
      <c r="J251" s="132">
        <f>BK251</f>
        <v>0</v>
      </c>
      <c r="L251" s="128"/>
      <c r="M251" s="133"/>
      <c r="N251" s="134"/>
      <c r="O251" s="134"/>
      <c r="P251" s="135">
        <f>P252</f>
        <v>0</v>
      </c>
      <c r="Q251" s="134"/>
      <c r="R251" s="135">
        <f>R252</f>
        <v>0</v>
      </c>
      <c r="S251" s="134"/>
      <c r="T251" s="136">
        <f>T252</f>
        <v>0</v>
      </c>
      <c r="AR251" s="129" t="s">
        <v>144</v>
      </c>
      <c r="AT251" s="137" t="s">
        <v>74</v>
      </c>
      <c r="AU251" s="137" t="s">
        <v>75</v>
      </c>
      <c r="AY251" s="129" t="s">
        <v>138</v>
      </c>
      <c r="BK251" s="138">
        <f>BK252</f>
        <v>0</v>
      </c>
    </row>
    <row r="252" spans="1:65" s="12" customFormat="1" ht="22.9" customHeight="1">
      <c r="B252" s="128"/>
      <c r="D252" s="129" t="s">
        <v>74</v>
      </c>
      <c r="E252" s="139" t="s">
        <v>1578</v>
      </c>
      <c r="F252" s="139" t="s">
        <v>1577</v>
      </c>
      <c r="I252" s="131"/>
      <c r="J252" s="140">
        <f>BK252</f>
        <v>0</v>
      </c>
      <c r="L252" s="128"/>
      <c r="M252" s="133"/>
      <c r="N252" s="134"/>
      <c r="O252" s="134"/>
      <c r="P252" s="135">
        <f>SUM(P253:P256)</f>
        <v>0</v>
      </c>
      <c r="Q252" s="134"/>
      <c r="R252" s="135">
        <f>SUM(R253:R256)</f>
        <v>0</v>
      </c>
      <c r="S252" s="134"/>
      <c r="T252" s="136">
        <f>SUM(T253:T256)</f>
        <v>0</v>
      </c>
      <c r="AR252" s="129" t="s">
        <v>144</v>
      </c>
      <c r="AT252" s="137" t="s">
        <v>74</v>
      </c>
      <c r="AU252" s="137" t="s">
        <v>83</v>
      </c>
      <c r="AY252" s="129" t="s">
        <v>138</v>
      </c>
      <c r="BK252" s="138">
        <f>SUM(BK253:BK256)</f>
        <v>0</v>
      </c>
    </row>
    <row r="253" spans="1:65" s="2" customFormat="1" ht="24.2" customHeight="1">
      <c r="A253" s="29"/>
      <c r="B253" s="141"/>
      <c r="C253" s="142" t="s">
        <v>1579</v>
      </c>
      <c r="D253" s="142" t="s">
        <v>140</v>
      </c>
      <c r="E253" s="143" t="s">
        <v>83</v>
      </c>
      <c r="F253" s="144" t="s">
        <v>1580</v>
      </c>
      <c r="G253" s="145" t="s">
        <v>1581</v>
      </c>
      <c r="H253" s="146">
        <v>1</v>
      </c>
      <c r="I253" s="147"/>
      <c r="J253" s="148">
        <f>ROUND(I253*H253,2)</f>
        <v>0</v>
      </c>
      <c r="K253" s="149"/>
      <c r="L253" s="30"/>
      <c r="M253" s="150" t="s">
        <v>1</v>
      </c>
      <c r="N253" s="151" t="s">
        <v>41</v>
      </c>
      <c r="O253" s="55"/>
      <c r="P253" s="152">
        <f>O253*H253</f>
        <v>0</v>
      </c>
      <c r="Q253" s="152">
        <v>0</v>
      </c>
      <c r="R253" s="152">
        <f>Q253*H253</f>
        <v>0</v>
      </c>
      <c r="S253" s="152">
        <v>0</v>
      </c>
      <c r="T253" s="153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54" t="s">
        <v>746</v>
      </c>
      <c r="AT253" s="154" t="s">
        <v>140</v>
      </c>
      <c r="AU253" s="154" t="s">
        <v>145</v>
      </c>
      <c r="AY253" s="14" t="s">
        <v>138</v>
      </c>
      <c r="BE253" s="155">
        <f>IF(N253="základná",J253,0)</f>
        <v>0</v>
      </c>
      <c r="BF253" s="155">
        <f>IF(N253="znížená",J253,0)</f>
        <v>0</v>
      </c>
      <c r="BG253" s="155">
        <f>IF(N253="zákl. prenesená",J253,0)</f>
        <v>0</v>
      </c>
      <c r="BH253" s="155">
        <f>IF(N253="zníž. prenesená",J253,0)</f>
        <v>0</v>
      </c>
      <c r="BI253" s="155">
        <f>IF(N253="nulová",J253,0)</f>
        <v>0</v>
      </c>
      <c r="BJ253" s="14" t="s">
        <v>145</v>
      </c>
      <c r="BK253" s="155">
        <f>ROUND(I253*H253,2)</f>
        <v>0</v>
      </c>
      <c r="BL253" s="14" t="s">
        <v>746</v>
      </c>
      <c r="BM253" s="154" t="s">
        <v>1582</v>
      </c>
    </row>
    <row r="254" spans="1:65" s="2" customFormat="1" ht="24.2" customHeight="1">
      <c r="A254" s="29"/>
      <c r="B254" s="141"/>
      <c r="C254" s="142" t="s">
        <v>1583</v>
      </c>
      <c r="D254" s="142" t="s">
        <v>140</v>
      </c>
      <c r="E254" s="143" t="s">
        <v>1584</v>
      </c>
      <c r="F254" s="144" t="s">
        <v>1585</v>
      </c>
      <c r="G254" s="145" t="s">
        <v>482</v>
      </c>
      <c r="H254" s="167"/>
      <c r="I254" s="147"/>
      <c r="J254" s="148">
        <f>ROUND(I254*H254,2)</f>
        <v>0</v>
      </c>
      <c r="K254" s="149"/>
      <c r="L254" s="30"/>
      <c r="M254" s="150" t="s">
        <v>1</v>
      </c>
      <c r="N254" s="151" t="s">
        <v>41</v>
      </c>
      <c r="O254" s="55"/>
      <c r="P254" s="152">
        <f>O254*H254</f>
        <v>0</v>
      </c>
      <c r="Q254" s="152">
        <v>0</v>
      </c>
      <c r="R254" s="152">
        <f>Q254*H254</f>
        <v>0</v>
      </c>
      <c r="S254" s="152">
        <v>0</v>
      </c>
      <c r="T254" s="153">
        <f>S254*H254</f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54" t="s">
        <v>746</v>
      </c>
      <c r="AT254" s="154" t="s">
        <v>140</v>
      </c>
      <c r="AU254" s="154" t="s">
        <v>145</v>
      </c>
      <c r="AY254" s="14" t="s">
        <v>138</v>
      </c>
      <c r="BE254" s="155">
        <f>IF(N254="základná",J254,0)</f>
        <v>0</v>
      </c>
      <c r="BF254" s="155">
        <f>IF(N254="znížená",J254,0)</f>
        <v>0</v>
      </c>
      <c r="BG254" s="155">
        <f>IF(N254="zákl. prenesená",J254,0)</f>
        <v>0</v>
      </c>
      <c r="BH254" s="155">
        <f>IF(N254="zníž. prenesená",J254,0)</f>
        <v>0</v>
      </c>
      <c r="BI254" s="155">
        <f>IF(N254="nulová",J254,0)</f>
        <v>0</v>
      </c>
      <c r="BJ254" s="14" t="s">
        <v>145</v>
      </c>
      <c r="BK254" s="155">
        <f>ROUND(I254*H254,2)</f>
        <v>0</v>
      </c>
      <c r="BL254" s="14" t="s">
        <v>746</v>
      </c>
      <c r="BM254" s="154" t="s">
        <v>1586</v>
      </c>
    </row>
    <row r="255" spans="1:65" s="2" customFormat="1" ht="24.2" customHeight="1">
      <c r="A255" s="29"/>
      <c r="B255" s="141"/>
      <c r="C255" s="142" t="s">
        <v>1587</v>
      </c>
      <c r="D255" s="142" t="s">
        <v>140</v>
      </c>
      <c r="E255" s="143" t="s">
        <v>1588</v>
      </c>
      <c r="F255" s="144" t="s">
        <v>1589</v>
      </c>
      <c r="G255" s="145" t="s">
        <v>482</v>
      </c>
      <c r="H255" s="167"/>
      <c r="I255" s="147"/>
      <c r="J255" s="148">
        <f>ROUND(I255*H255,2)</f>
        <v>0</v>
      </c>
      <c r="K255" s="149"/>
      <c r="L255" s="30"/>
      <c r="M255" s="150" t="s">
        <v>1</v>
      </c>
      <c r="N255" s="151" t="s">
        <v>41</v>
      </c>
      <c r="O255" s="55"/>
      <c r="P255" s="152">
        <f>O255*H255</f>
        <v>0</v>
      </c>
      <c r="Q255" s="152">
        <v>0</v>
      </c>
      <c r="R255" s="152">
        <f>Q255*H255</f>
        <v>0</v>
      </c>
      <c r="S255" s="152">
        <v>0</v>
      </c>
      <c r="T255" s="153">
        <f>S255*H255</f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54" t="s">
        <v>746</v>
      </c>
      <c r="AT255" s="154" t="s">
        <v>140</v>
      </c>
      <c r="AU255" s="154" t="s">
        <v>145</v>
      </c>
      <c r="AY255" s="14" t="s">
        <v>138</v>
      </c>
      <c r="BE255" s="155">
        <f>IF(N255="základná",J255,0)</f>
        <v>0</v>
      </c>
      <c r="BF255" s="155">
        <f>IF(N255="znížená",J255,0)</f>
        <v>0</v>
      </c>
      <c r="BG255" s="155">
        <f>IF(N255="zákl. prenesená",J255,0)</f>
        <v>0</v>
      </c>
      <c r="BH255" s="155">
        <f>IF(N255="zníž. prenesená",J255,0)</f>
        <v>0</v>
      </c>
      <c r="BI255" s="155">
        <f>IF(N255="nulová",J255,0)</f>
        <v>0</v>
      </c>
      <c r="BJ255" s="14" t="s">
        <v>145</v>
      </c>
      <c r="BK255" s="155">
        <f>ROUND(I255*H255,2)</f>
        <v>0</v>
      </c>
      <c r="BL255" s="14" t="s">
        <v>746</v>
      </c>
      <c r="BM255" s="154" t="s">
        <v>1590</v>
      </c>
    </row>
    <row r="256" spans="1:65" s="2" customFormat="1" ht="24.2" customHeight="1">
      <c r="A256" s="29"/>
      <c r="B256" s="141"/>
      <c r="C256" s="142" t="s">
        <v>1591</v>
      </c>
      <c r="D256" s="142" t="s">
        <v>140</v>
      </c>
      <c r="E256" s="143" t="s">
        <v>1592</v>
      </c>
      <c r="F256" s="144" t="s">
        <v>1593</v>
      </c>
      <c r="G256" s="145" t="s">
        <v>482</v>
      </c>
      <c r="H256" s="167"/>
      <c r="I256" s="147"/>
      <c r="J256" s="148">
        <f>ROUND(I256*H256,2)</f>
        <v>0</v>
      </c>
      <c r="K256" s="149"/>
      <c r="L256" s="30"/>
      <c r="M256" s="168" t="s">
        <v>1</v>
      </c>
      <c r="N256" s="169" t="s">
        <v>41</v>
      </c>
      <c r="O256" s="170"/>
      <c r="P256" s="171">
        <f>O256*H256</f>
        <v>0</v>
      </c>
      <c r="Q256" s="171">
        <v>0</v>
      </c>
      <c r="R256" s="171">
        <f>Q256*H256</f>
        <v>0</v>
      </c>
      <c r="S256" s="171">
        <v>0</v>
      </c>
      <c r="T256" s="172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4" t="s">
        <v>746</v>
      </c>
      <c r="AT256" s="154" t="s">
        <v>140</v>
      </c>
      <c r="AU256" s="154" t="s">
        <v>145</v>
      </c>
      <c r="AY256" s="14" t="s">
        <v>138</v>
      </c>
      <c r="BE256" s="155">
        <f>IF(N256="základná",J256,0)</f>
        <v>0</v>
      </c>
      <c r="BF256" s="155">
        <f>IF(N256="znížená",J256,0)</f>
        <v>0</v>
      </c>
      <c r="BG256" s="155">
        <f>IF(N256="zákl. prenesená",J256,0)</f>
        <v>0</v>
      </c>
      <c r="BH256" s="155">
        <f>IF(N256="zníž. prenesená",J256,0)</f>
        <v>0</v>
      </c>
      <c r="BI256" s="155">
        <f>IF(N256="nulová",J256,0)</f>
        <v>0</v>
      </c>
      <c r="BJ256" s="14" t="s">
        <v>145</v>
      </c>
      <c r="BK256" s="155">
        <f>ROUND(I256*H256,2)</f>
        <v>0</v>
      </c>
      <c r="BL256" s="14" t="s">
        <v>746</v>
      </c>
      <c r="BM256" s="154" t="s">
        <v>1594</v>
      </c>
    </row>
    <row r="257" spans="1:31" s="2" customFormat="1" ht="6.95" customHeight="1">
      <c r="A257" s="29"/>
      <c r="B257" s="44"/>
      <c r="C257" s="45"/>
      <c r="D257" s="45"/>
      <c r="E257" s="45"/>
      <c r="F257" s="45"/>
      <c r="G257" s="45"/>
      <c r="H257" s="45"/>
      <c r="I257" s="45"/>
      <c r="J257" s="45"/>
      <c r="K257" s="45"/>
      <c r="L257" s="30"/>
      <c r="M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</row>
  </sheetData>
  <autoFilter ref="C124:K256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01 - STAVEBNO-ARCHITEKTON...</vt:lpstr>
      <vt:lpstr>02 - ZDRAVOTECHNIKA</vt:lpstr>
      <vt:lpstr>03 - VYKUROVANIE</vt:lpstr>
      <vt:lpstr>04 - PLYNOINŠTALÁCIA</vt:lpstr>
      <vt:lpstr>05 - ELEKTROINŠTALÁCIA</vt:lpstr>
      <vt:lpstr>'01 - STAVEBNO-ARCHITEKTON...'!Názvy_tlače</vt:lpstr>
      <vt:lpstr>'02 - ZDRAVOTECHNIKA'!Názvy_tlače</vt:lpstr>
      <vt:lpstr>'03 - VYKUROVANIE'!Názvy_tlače</vt:lpstr>
      <vt:lpstr>'04 - PLYNOINŠTALÁCIA'!Názvy_tlače</vt:lpstr>
      <vt:lpstr>'05 - ELEKTROINŠTALÁCIA'!Názvy_tlače</vt:lpstr>
      <vt:lpstr>'Rekapitulácia stavby'!Názvy_tlače</vt:lpstr>
      <vt:lpstr>'01 - STAVEBNO-ARCHITEKTON...'!Oblasť_tlače</vt:lpstr>
      <vt:lpstr>'02 - ZDRAVOTECHNIKA'!Oblasť_tlače</vt:lpstr>
      <vt:lpstr>'03 - VYKUROVANIE'!Oblasť_tlače</vt:lpstr>
      <vt:lpstr>'04 - PLYNOINŠTALÁCIA'!Oblasť_tlače</vt:lpstr>
      <vt:lpstr>'05 - ELEKTROINŠTALÁCIA'!Oblasť_tlače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DESKTOP-V0NVDKK\Igor</dc:creator>
  <cp:lastModifiedBy>HP</cp:lastModifiedBy>
  <dcterms:created xsi:type="dcterms:W3CDTF">2021-03-29T06:43:44Z</dcterms:created>
  <dcterms:modified xsi:type="dcterms:W3CDTF">2021-03-30T13:10:57Z</dcterms:modified>
</cp:coreProperties>
</file>