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erejne obstaravanie - sutaze\ROK 2022\Nad 5000\Ul. Agátová\"/>
    </mc:Choice>
  </mc:AlternateContent>
  <bookViews>
    <workbookView xWindow="0" yWindow="0" windowWidth="16695" windowHeight="8265" firstSheet="1" activeTab="1"/>
  </bookViews>
  <sheets>
    <sheet name="Rekapitulácia stavby" sheetId="1" r:id="rId1"/>
    <sheet name="01 - Rekonštrukcia pravos..." sheetId="2" r:id="rId2"/>
    <sheet name="02 - Vybúranie ľavostrann..." sheetId="3" r:id="rId3"/>
  </sheets>
  <definedNames>
    <definedName name="_xlnm._FilterDatabase" localSheetId="1" hidden="1">'01 - Rekonštrukcia pravos...'!$C$121:$K$160</definedName>
    <definedName name="_xlnm._FilterDatabase" localSheetId="2" hidden="1">'02 - Vybúranie ľavostrann...'!$C$120:$K$150</definedName>
    <definedName name="_xlnm.Print_Titles" localSheetId="1">'01 - Rekonštrukcia pravos...'!$121:$121</definedName>
    <definedName name="_xlnm.Print_Titles" localSheetId="2">'02 - Vybúranie ľavostrann...'!$120:$120</definedName>
    <definedName name="_xlnm.Print_Titles" localSheetId="0">'Rekapitulácia stavby'!$92:$92</definedName>
    <definedName name="_xlnm.Print_Area" localSheetId="1">'01 - Rekonštrukcia pravos...'!$C$4:$J$76,'01 - Rekonštrukcia pravos...'!$C$82:$J$103,'01 - Rekonštrukcia pravos...'!$C$109:$J$160</definedName>
    <definedName name="_xlnm.Print_Area" localSheetId="2">'02 - Vybúranie ľavostrann...'!$C$4:$J$76,'02 - Vybúranie ľavostrann...'!$C$82:$J$102,'02 - Vybúranie ľavostrann...'!$C$108:$J$150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50" i="3"/>
  <c r="BH150" i="3"/>
  <c r="BG150" i="3"/>
  <c r="BE150" i="3"/>
  <c r="T150" i="3"/>
  <c r="T149" i="3" s="1"/>
  <c r="R150" i="3"/>
  <c r="R149" i="3" s="1"/>
  <c r="P150" i="3"/>
  <c r="P149" i="3" s="1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F117" i="3"/>
  <c r="F115" i="3"/>
  <c r="E113" i="3"/>
  <c r="F91" i="3"/>
  <c r="F89" i="3"/>
  <c r="E87" i="3"/>
  <c r="J24" i="3"/>
  <c r="E24" i="3"/>
  <c r="J118" i="3" s="1"/>
  <c r="J23" i="3"/>
  <c r="J21" i="3"/>
  <c r="E21" i="3"/>
  <c r="J117" i="3" s="1"/>
  <c r="J20" i="3"/>
  <c r="J18" i="3"/>
  <c r="E18" i="3"/>
  <c r="F118" i="3" s="1"/>
  <c r="J17" i="3"/>
  <c r="J12" i="3"/>
  <c r="J115" i="3" s="1"/>
  <c r="E7" i="3"/>
  <c r="E111" i="3"/>
  <c r="J37" i="2"/>
  <c r="J36" i="2"/>
  <c r="AY95" i="1" s="1"/>
  <c r="J35" i="2"/>
  <c r="AX95" i="1" s="1"/>
  <c r="BI160" i="2"/>
  <c r="BH160" i="2"/>
  <c r="BG160" i="2"/>
  <c r="BE160" i="2"/>
  <c r="T160" i="2"/>
  <c r="T159" i="2" s="1"/>
  <c r="R160" i="2"/>
  <c r="R159" i="2" s="1"/>
  <c r="P160" i="2"/>
  <c r="P159" i="2" s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8" i="2"/>
  <c r="F116" i="2"/>
  <c r="E114" i="2"/>
  <c r="F91" i="2"/>
  <c r="F89" i="2"/>
  <c r="E87" i="2"/>
  <c r="J24" i="2"/>
  <c r="E24" i="2"/>
  <c r="J119" i="2" s="1"/>
  <c r="J23" i="2"/>
  <c r="J21" i="2"/>
  <c r="E21" i="2"/>
  <c r="J118" i="2" s="1"/>
  <c r="J20" i="2"/>
  <c r="J18" i="2"/>
  <c r="E18" i="2"/>
  <c r="F119" i="2" s="1"/>
  <c r="J17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BK158" i="2"/>
  <c r="BK157" i="2"/>
  <c r="J156" i="2"/>
  <c r="J155" i="2"/>
  <c r="J152" i="2"/>
  <c r="J151" i="2"/>
  <c r="J150" i="2"/>
  <c r="J149" i="2"/>
  <c r="J148" i="2"/>
  <c r="J147" i="2"/>
  <c r="J146" i="2"/>
  <c r="J145" i="2"/>
  <c r="J143" i="2"/>
  <c r="J142" i="2"/>
  <c r="J140" i="2"/>
  <c r="J139" i="2"/>
  <c r="BK137" i="2"/>
  <c r="BK138" i="2"/>
  <c r="J136" i="2"/>
  <c r="J134" i="2"/>
  <c r="J133" i="2"/>
  <c r="J132" i="2"/>
  <c r="J131" i="2"/>
  <c r="J130" i="2"/>
  <c r="J129" i="2"/>
  <c r="J128" i="2"/>
  <c r="J127" i="2"/>
  <c r="J126" i="2"/>
  <c r="J125" i="2"/>
  <c r="J154" i="2"/>
  <c r="J160" i="2"/>
  <c r="BK153" i="2"/>
  <c r="J153" i="2"/>
  <c r="J150" i="3"/>
  <c r="BK148" i="3"/>
  <c r="J147" i="3"/>
  <c r="J145" i="3"/>
  <c r="BK142" i="3"/>
  <c r="BK139" i="3"/>
  <c r="J137" i="3"/>
  <c r="BK135" i="3"/>
  <c r="J132" i="3"/>
  <c r="J148" i="3"/>
  <c r="BK146" i="3"/>
  <c r="J144" i="3"/>
  <c r="J142" i="3"/>
  <c r="J139" i="3"/>
  <c r="BK137" i="3"/>
  <c r="J135" i="3"/>
  <c r="BK132" i="3"/>
  <c r="BK130" i="3"/>
  <c r="J130" i="3"/>
  <c r="J129" i="3"/>
  <c r="BK127" i="3"/>
  <c r="BK125" i="3"/>
  <c r="J124" i="3"/>
  <c r="J127" i="3"/>
  <c r="J125" i="3"/>
  <c r="J158" i="2"/>
  <c r="J157" i="2"/>
  <c r="BK156" i="2"/>
  <c r="BK155" i="2"/>
  <c r="BK152" i="2"/>
  <c r="BK151" i="2"/>
  <c r="BK150" i="2"/>
  <c r="BK149" i="2"/>
  <c r="BK148" i="2"/>
  <c r="BK147" i="2"/>
  <c r="BK146" i="2"/>
  <c r="BK145" i="2"/>
  <c r="BK143" i="2"/>
  <c r="BK142" i="2"/>
  <c r="BK140" i="2"/>
  <c r="BK139" i="2"/>
  <c r="J138" i="2"/>
  <c r="BK136" i="2"/>
  <c r="J137" i="2"/>
  <c r="BK134" i="2"/>
  <c r="BK133" i="2"/>
  <c r="BK132" i="2"/>
  <c r="BK131" i="2"/>
  <c r="BK130" i="2"/>
  <c r="BK129" i="2"/>
  <c r="BK128" i="2"/>
  <c r="BK127" i="2"/>
  <c r="BK126" i="2"/>
  <c r="BK125" i="2"/>
  <c r="BK154" i="2"/>
  <c r="BK160" i="2"/>
  <c r="AS94" i="1"/>
  <c r="J146" i="3"/>
  <c r="BK144" i="3"/>
  <c r="J143" i="3"/>
  <c r="J141" i="3"/>
  <c r="J138" i="3"/>
  <c r="J136" i="3"/>
  <c r="BK134" i="3"/>
  <c r="J131" i="3"/>
  <c r="BK150" i="3"/>
  <c r="BK147" i="3"/>
  <c r="BK145" i="3"/>
  <c r="BK143" i="3"/>
  <c r="BK141" i="3"/>
  <c r="BK138" i="3"/>
  <c r="BK136" i="3"/>
  <c r="J134" i="3"/>
  <c r="BK131" i="3"/>
  <c r="BK129" i="3"/>
  <c r="BK128" i="3"/>
  <c r="BK126" i="3"/>
  <c r="BK124" i="3"/>
  <c r="J128" i="3"/>
  <c r="J126" i="3"/>
  <c r="P124" i="2" l="1"/>
  <c r="R124" i="2"/>
  <c r="BK135" i="2"/>
  <c r="J135" i="2"/>
  <c r="J99" i="2" s="1"/>
  <c r="R135" i="2"/>
  <c r="T135" i="2"/>
  <c r="P141" i="2"/>
  <c r="R141" i="2"/>
  <c r="T141" i="2"/>
  <c r="P144" i="2"/>
  <c r="T144" i="2"/>
  <c r="T123" i="3"/>
  <c r="BK124" i="2"/>
  <c r="J124" i="2"/>
  <c r="J98" i="2"/>
  <c r="T124" i="2"/>
  <c r="T123" i="2" s="1"/>
  <c r="T122" i="2" s="1"/>
  <c r="P135" i="2"/>
  <c r="BK141" i="2"/>
  <c r="J141" i="2" s="1"/>
  <c r="J100" i="2" s="1"/>
  <c r="BK144" i="2"/>
  <c r="J144" i="2" s="1"/>
  <c r="J101" i="2" s="1"/>
  <c r="R144" i="2"/>
  <c r="BK123" i="3"/>
  <c r="J123" i="3" s="1"/>
  <c r="J98" i="3" s="1"/>
  <c r="P123" i="3"/>
  <c r="R123" i="3"/>
  <c r="BK133" i="3"/>
  <c r="J133" i="3" s="1"/>
  <c r="J99" i="3" s="1"/>
  <c r="P133" i="3"/>
  <c r="R133" i="3"/>
  <c r="T133" i="3"/>
  <c r="BK140" i="3"/>
  <c r="J140" i="3"/>
  <c r="J100" i="3" s="1"/>
  <c r="P140" i="3"/>
  <c r="R140" i="3"/>
  <c r="T140" i="3"/>
  <c r="BK159" i="2"/>
  <c r="J159" i="2" s="1"/>
  <c r="J102" i="2" s="1"/>
  <c r="BK149" i="3"/>
  <c r="J149" i="3" s="1"/>
  <c r="J101" i="3" s="1"/>
  <c r="E85" i="3"/>
  <c r="J89" i="3"/>
  <c r="J92" i="3"/>
  <c r="BF127" i="3"/>
  <c r="J91" i="3"/>
  <c r="F92" i="3"/>
  <c r="BF124" i="3"/>
  <c r="BF125" i="3"/>
  <c r="BF126" i="3"/>
  <c r="BF128" i="3"/>
  <c r="BF129" i="3"/>
  <c r="BF130" i="3"/>
  <c r="BF131" i="3"/>
  <c r="BF135" i="3"/>
  <c r="BF136" i="3"/>
  <c r="BF137" i="3"/>
  <c r="BF138" i="3"/>
  <c r="BF139" i="3"/>
  <c r="BF142" i="3"/>
  <c r="BF143" i="3"/>
  <c r="BF144" i="3"/>
  <c r="BF146" i="3"/>
  <c r="BF148" i="3"/>
  <c r="BF150" i="3"/>
  <c r="BF132" i="3"/>
  <c r="BF134" i="3"/>
  <c r="BF141" i="3"/>
  <c r="BF145" i="3"/>
  <c r="BF147" i="3"/>
  <c r="BF152" i="2"/>
  <c r="BF153" i="2"/>
  <c r="BF154" i="2"/>
  <c r="BF160" i="2"/>
  <c r="E85" i="2"/>
  <c r="J89" i="2"/>
  <c r="J91" i="2"/>
  <c r="F92" i="2"/>
  <c r="J92" i="2"/>
  <c r="BF125" i="2"/>
  <c r="BF126" i="2"/>
  <c r="BF127" i="2"/>
  <c r="BF128" i="2"/>
  <c r="BF129" i="2"/>
  <c r="BF130" i="2"/>
  <c r="BF131" i="2"/>
  <c r="BF132" i="2"/>
  <c r="BF133" i="2"/>
  <c r="BF134" i="2"/>
  <c r="BF136" i="2"/>
  <c r="BF137" i="2"/>
  <c r="BF138" i="2"/>
  <c r="BF139" i="2"/>
  <c r="BF140" i="2"/>
  <c r="BF142" i="2"/>
  <c r="BF143" i="2"/>
  <c r="BF145" i="2"/>
  <c r="BF146" i="2"/>
  <c r="BF147" i="2"/>
  <c r="BF148" i="2"/>
  <c r="BF149" i="2"/>
  <c r="BF150" i="2"/>
  <c r="BF151" i="2"/>
  <c r="BF155" i="2"/>
  <c r="BF156" i="2"/>
  <c r="BF157" i="2"/>
  <c r="BF158" i="2"/>
  <c r="F36" i="2"/>
  <c r="BC95" i="1" s="1"/>
  <c r="F35" i="2"/>
  <c r="BB95" i="1"/>
  <c r="J33" i="2"/>
  <c r="AV95" i="1" s="1"/>
  <c r="F35" i="3"/>
  <c r="BB96" i="1"/>
  <c r="F33" i="3"/>
  <c r="AZ96" i="1" s="1"/>
  <c r="F36" i="3"/>
  <c r="BC96" i="1"/>
  <c r="F37" i="2"/>
  <c r="BD95" i="1" s="1"/>
  <c r="F33" i="2"/>
  <c r="AZ95" i="1"/>
  <c r="J33" i="3"/>
  <c r="AV96" i="1" s="1"/>
  <c r="F37" i="3"/>
  <c r="BD96" i="1"/>
  <c r="R122" i="3" l="1"/>
  <c r="R121" i="3" s="1"/>
  <c r="P122" i="3"/>
  <c r="P121" i="3"/>
  <c r="AU96" i="1" s="1"/>
  <c r="T122" i="3"/>
  <c r="T121" i="3"/>
  <c r="R123" i="2"/>
  <c r="R122" i="2" s="1"/>
  <c r="P123" i="2"/>
  <c r="P122" i="2"/>
  <c r="AU95" i="1"/>
  <c r="BK123" i="2"/>
  <c r="J123" i="2" s="1"/>
  <c r="J97" i="2" s="1"/>
  <c r="BK122" i="3"/>
  <c r="J122" i="3" s="1"/>
  <c r="J97" i="3" s="1"/>
  <c r="F34" i="2"/>
  <c r="BA95" i="1"/>
  <c r="J34" i="2"/>
  <c r="AW95" i="1" s="1"/>
  <c r="AT95" i="1" s="1"/>
  <c r="F34" i="3"/>
  <c r="BA96" i="1" s="1"/>
  <c r="AZ94" i="1"/>
  <c r="W29" i="1"/>
  <c r="BB94" i="1"/>
  <c r="W31" i="1" s="1"/>
  <c r="BD94" i="1"/>
  <c r="W33" i="1"/>
  <c r="BC94" i="1"/>
  <c r="W32" i="1" s="1"/>
  <c r="J34" i="3"/>
  <c r="AW96" i="1"/>
  <c r="AT96" i="1"/>
  <c r="BK122" i="2" l="1"/>
  <c r="J122" i="2" s="1"/>
  <c r="J96" i="2" s="1"/>
  <c r="BK121" i="3"/>
  <c r="J121" i="3" s="1"/>
  <c r="J96" i="3" s="1"/>
  <c r="AU94" i="1"/>
  <c r="BA94" i="1"/>
  <c r="W30" i="1" s="1"/>
  <c r="AY94" i="1"/>
  <c r="AV94" i="1"/>
  <c r="AK29" i="1"/>
  <c r="AX94" i="1"/>
  <c r="J30" i="3" l="1"/>
  <c r="AG96" i="1" s="1"/>
  <c r="J30" i="2"/>
  <c r="AG95" i="1" s="1"/>
  <c r="AW94" i="1"/>
  <c r="AK30" i="1" s="1"/>
  <c r="J39" i="2" l="1"/>
  <c r="J39" i="3"/>
  <c r="AN95" i="1"/>
  <c r="AN96" i="1"/>
  <c r="AG94" i="1"/>
  <c r="AK26" i="1" s="1"/>
  <c r="AT94" i="1"/>
  <c r="AN94" i="1"/>
  <c r="AK35" i="1" l="1"/>
</calcChain>
</file>

<file path=xl/sharedStrings.xml><?xml version="1.0" encoding="utf-8"?>
<sst xmlns="http://schemas.openxmlformats.org/spreadsheetml/2006/main" count="1220" uniqueCount="286">
  <si>
    <t>Export Komplet</t>
  </si>
  <si>
    <t/>
  </si>
  <si>
    <t>2.0</t>
  </si>
  <si>
    <t>ZAMOK</t>
  </si>
  <si>
    <t>False</t>
  </si>
  <si>
    <t>{28bf19fc-1e9e-4191-8895-cf2e370b9eac}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</si>
  <si>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</si>
  <si>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</si>
  <si>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</si>
  <si>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</si>
  <si>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</si>
  <si>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</si>
  <si>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</si>
  <si>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2022_01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</si>
  <si>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</si>
  <si>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</si>
  <si>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Chodníky na ul. Agátová, Kanianka</t>
  </si>
  <si>
    <t>JKSO:</t>
  </si>
  <si>
    <t>KS:</t>
  </si>
  <si>
    <t>Miesto:</t>
  </si>
  <si>
    <t>ul. Agátová, Kanianka</t>
  </si>
  <si>
    <t>Dátum:</t>
  </si>
  <si>
    <t>Objednávateľ:</t>
  </si>
  <si>
    <t>IČO:</t>
  </si>
  <si>
    <t>00518239</t>
  </si>
  <si>
    <t>Obec Kanianka, SNP 583/1, 972 17 Kanianka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</si>
  <si>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</si>
  <si>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</si>
  <si>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</si>
  <si>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</si>
  <si>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</si>
  <si>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</si>
  <si>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</si>
  <si>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</si>
  <si>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</si>
  <si>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</si>
  <si>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</si>
  <si>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</si>
  <si>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</si>
  <si>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</si>
  <si>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</si>
  <si>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</si>
  <si>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</si>
  <si>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</si>
  <si>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</si>
  <si>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</si>
  <si>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</si>
  <si>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</si>
  <si>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</si>
  <si>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</si>
  <si>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</si>
  <si>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</si>
  <si>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</si>
  <si>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</si>
  <si>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</si>
  <si>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</si>
  <si>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</si>
  <si>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</si>
  <si>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</si>
  <si>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</si>
  <si>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</si>
  <si>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</si>
  <si>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</si>
  <si>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</si>
  <si>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</si>
  <si>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</si>
  <si>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</si>
  <si>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</si>
  <si>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</si>
  <si>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</si>
  <si>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</si>
  <si>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</si>
  <si>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</si>
  <si>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</si>
  <si>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</si>
  <si>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</si>
  <si>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</si>
  <si>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</si>
  <si>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</si>
  <si>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</si>
  <si>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Rekonštrukcia pravostranného chodníka</t>
  </si>
  <si>
    <t>STA</t>
  </si>
  <si>
    <t>1</t>
  </si>
  <si>
    <t>{f6f5f9fe-6746-4363-a7cb-4d17e1a7f773}</t>
  </si>
  <si>
    <t>02</t>
  </si>
  <si>
    <t>Vybúranie ľavostranného chodníka</t>
  </si>
  <si>
    <t>{50dfeb63-5cda-4eff-be8b-547f9aeb537a}</t>
  </si>
  <si>
    <t>KRYCÍ LIST ROZPOČTU</t>
  </si>
  <si>
    <t>Objekt:</t>
  </si>
  <si>
    <t>01 - Rekonštrukcia pravostranného chodníka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</si>
  <si>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</si>
  <si>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</si>
  <si>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</si>
  <si>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</si>
  <si>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</si>
  <si>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</si>
  <si>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</si>
  <si>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</si>
  <si>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</si>
  <si>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</si>
  <si>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</si>
  <si>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</si>
  <si>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</si>
  <si>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</si>
  <si>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</si>
  <si>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</si>
  <si>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</si>
  <si>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</si>
  <si>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</si>
  <si>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</si>
  <si>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</si>
  <si>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</si>
  <si>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</si>
  <si>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</si>
  <si>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</si>
  <si>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</si>
  <si>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</si>
  <si>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</si>
  <si>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</si>
  <si>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</si>
  <si>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</si>
  <si>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</si>
  <si>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</si>
  <si>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-97201237</t>
  </si>
  <si>
    <t>113107141.S</t>
  </si>
  <si>
    <t>Odstránenie krytu v ploche do 200 m2 asfaltového, hr. vrstvy do 50 mm,  -0,09800t</t>
  </si>
  <si>
    <t>1856174489</t>
  </si>
  <si>
    <t>3</t>
  </si>
  <si>
    <t>113107142.S</t>
  </si>
  <si>
    <t>Odstránenie krytu asfaltového v ploche do 200 m2, hr. nad 50 do 100 mm,  -0,18100t</t>
  </si>
  <si>
    <t>256142891</t>
  </si>
  <si>
    <t>113206111.S</t>
  </si>
  <si>
    <t>Vytrhanie obrúb betónových, s vybúraním lôžka, z krajníkov alebo obrubníkov stojatých,  -0,14500t</t>
  </si>
  <si>
    <t>m</t>
  </si>
  <si>
    <t>312072829</t>
  </si>
  <si>
    <t>5</t>
  </si>
  <si>
    <t>132201101.S</t>
  </si>
  <si>
    <t>Výkop ryhy do šírky 600 mm v horn.3 do 100 m3</t>
  </si>
  <si>
    <t>m3</t>
  </si>
  <si>
    <t>-661558957</t>
  </si>
  <si>
    <t>6</t>
  </si>
  <si>
    <t>132201109.S</t>
  </si>
  <si>
    <t>Príplatok k cene za lepivosť pri hĺbení rýh šírky do 600 mm zapažených i nezapažených s urovnaním dna v hornine 3</t>
  </si>
  <si>
    <t>-1275586652</t>
  </si>
  <si>
    <t>7</t>
  </si>
  <si>
    <t>162401102.S</t>
  </si>
  <si>
    <t>Vodorovné premiestnenie výkopku  po spevnenej ceste z  horniny tr.1-4, do 100 m3 na vzdialenosť do 2000 m</t>
  </si>
  <si>
    <t>807977816</t>
  </si>
  <si>
    <t>8</t>
  </si>
  <si>
    <t>171201201.S</t>
  </si>
  <si>
    <t>Uloženie sypaniny na skládky do 100 m3</t>
  </si>
  <si>
    <t>-1501741043</t>
  </si>
  <si>
    <t>9</t>
  </si>
  <si>
    <t>171209002.S</t>
  </si>
  <si>
    <t>Poplatok za skladovanie - zemina a kamenivo (17 05) ostatné</t>
  </si>
  <si>
    <t>t</t>
  </si>
  <si>
    <t>71650218</t>
  </si>
  <si>
    <t>10</t>
  </si>
  <si>
    <t>181101101.S</t>
  </si>
  <si>
    <t>Úprava pláne v zárezoch v hornine 1-4 bez zhutnenia</t>
  </si>
  <si>
    <t>-305181515</t>
  </si>
  <si>
    <t>Komunikácie</t>
  </si>
  <si>
    <t>11</t>
  </si>
  <si>
    <t>564251111.S</t>
  </si>
  <si>
    <t>Podklad alebo podsyp zo štrkopiesku s rozprestretím, vlhčením a zhutnením, po zhutnení hr. 150 mm</t>
  </si>
  <si>
    <t>-64950779</t>
  </si>
  <si>
    <t>12</t>
  </si>
  <si>
    <t>567124215.S</t>
  </si>
  <si>
    <t>Podklad z podkladového betónu PB II tr. C 16/20 hr. 150 mm</t>
  </si>
  <si>
    <t>223287160</t>
  </si>
  <si>
    <t>13</t>
  </si>
  <si>
    <t>573231109.S</t>
  </si>
  <si>
    <t>Postrek asfaltový spojovací bez posypu kamenivom z cestnej emulzie v množstve 0,70 kg/m2</t>
  </si>
  <si>
    <t>155985528</t>
  </si>
  <si>
    <t>14</t>
  </si>
  <si>
    <t>577144141.S</t>
  </si>
  <si>
    <t>Asfaltový betón vrstva obrusná AC 8 O v pruhu š. nad 3 m z modifik. asfaltu tr. II, po zhutnení hr. 50 mm</t>
  </si>
  <si>
    <t>-915311299</t>
  </si>
  <si>
    <t>15</t>
  </si>
  <si>
    <t>599141111.S</t>
  </si>
  <si>
    <t>Vyplnenie škár asfaltovou zálievkou</t>
  </si>
  <si>
    <t>-1700727308</t>
  </si>
  <si>
    <t>Rúrové vedenie</t>
  </si>
  <si>
    <t>16</t>
  </si>
  <si>
    <t>899331112.X</t>
  </si>
  <si>
    <t>Výšková úprava kanalizačného poklopu</t>
  </si>
  <si>
    <t>ks</t>
  </si>
  <si>
    <t>828668803</t>
  </si>
  <si>
    <t>17</t>
  </si>
  <si>
    <t>899331113.X</t>
  </si>
  <si>
    <t>Výšková úprava hydrantov, šupátok a mreží</t>
  </si>
  <si>
    <t>299297978</t>
  </si>
  <si>
    <t>Ostatné konštrukcie a práce-búranie</t>
  </si>
  <si>
    <t>18</t>
  </si>
  <si>
    <t>916361112.S</t>
  </si>
  <si>
    <t>Osadenie cestného obrubníka betónového ležatého do lôžka z betónu prostého tr. C 16/20 s bočnou oporou</t>
  </si>
  <si>
    <t>2039475181</t>
  </si>
  <si>
    <t>19</t>
  </si>
  <si>
    <t>M</t>
  </si>
  <si>
    <t>592170001000.S</t>
  </si>
  <si>
    <t>Obrubník cestný, lxšxv 1000x150x260 mm</t>
  </si>
  <si>
    <t>791365340</t>
  </si>
  <si>
    <t>916362112.S</t>
  </si>
  <si>
    <t>Osadenie cestného obrubníka betónového stojatého do lôžka z betónu prostého tr. C 16/20 s bočnou oporou</t>
  </si>
  <si>
    <t>-829364981</t>
  </si>
  <si>
    <t>21</t>
  </si>
  <si>
    <t>1007894096</t>
  </si>
  <si>
    <t>22</t>
  </si>
  <si>
    <t>917862112.S</t>
  </si>
  <si>
    <t>Osadenie chodník. obrubníka betónového stojatého do lôžka z betónu prosteho tr. C 16/20 s bočnou oporou</t>
  </si>
  <si>
    <t>1005585124</t>
  </si>
  <si>
    <t>23</t>
  </si>
  <si>
    <t>592170001800.S</t>
  </si>
  <si>
    <t>Obrubník parkový, lxšxv 1000x50x200 mm, prírodný</t>
  </si>
  <si>
    <t>489915468</t>
  </si>
  <si>
    <t>24</t>
  </si>
  <si>
    <t>918101112.S</t>
  </si>
  <si>
    <t>Lôžko pod obrubníky, krajníky alebo obruby z dlažobných kociek z betónu prostého tr. C 16/20</t>
  </si>
  <si>
    <t>-328969860</t>
  </si>
  <si>
    <t>25</t>
  </si>
  <si>
    <t>919735111.S</t>
  </si>
  <si>
    <t>Rezanie existujúceho asfaltového krytu alebo podkladu hĺbky do 50 mm</t>
  </si>
  <si>
    <t>670542369</t>
  </si>
  <si>
    <t>26</t>
  </si>
  <si>
    <t>919735112.S</t>
  </si>
  <si>
    <t>Rezanie existujúceho asfaltového krytu alebo podkladu hĺbky nad 50 do 100 mm</t>
  </si>
  <si>
    <t>974284801</t>
  </si>
  <si>
    <t>27</t>
  </si>
  <si>
    <t>919735123.S</t>
  </si>
  <si>
    <t>Rezanie existujúceho betónového krytu alebo podkladu hĺbky nad 100 do 150 mm</t>
  </si>
  <si>
    <t>-1421744816</t>
  </si>
  <si>
    <t>28</t>
  </si>
  <si>
    <t>979081111.S</t>
  </si>
  <si>
    <t>Odvoz sutiny a vybúraných hmôt na skládku do 1 km</t>
  </si>
  <si>
    <t>380535672</t>
  </si>
  <si>
    <t>29</t>
  </si>
  <si>
    <t>979081121.S</t>
  </si>
  <si>
    <t>Odvoz sutiny a vybúraných hmôt na skládku za každý ďalší 1 km</t>
  </si>
  <si>
    <t>-1948606198</t>
  </si>
  <si>
    <t>30</t>
  </si>
  <si>
    <t>979089012.S</t>
  </si>
  <si>
    <t>Poplatok za skladovanie - betón, tehly, dlaždice (17 01) ostatné</t>
  </si>
  <si>
    <t>20231855</t>
  </si>
  <si>
    <t>31</t>
  </si>
  <si>
    <t>979089212.S</t>
  </si>
  <si>
    <t>Poplatok za skladovanie - bitúmenové zmesi, uholný decht, dechtové výrobky (17 03 ), ostatné</t>
  </si>
  <si>
    <t>-2030573402</t>
  </si>
  <si>
    <t>99</t>
  </si>
  <si>
    <t>Presun hmôt HSV</t>
  </si>
  <si>
    <t>32</t>
  </si>
  <si>
    <t>998225111.S</t>
  </si>
  <si>
    <t>Presun hmôt pre pozemnú komunikáciu a letisko s krytom asfaltovým akejkoľvek dĺžky objektu</t>
  </si>
  <si>
    <t>1704323913</t>
  </si>
  <si>
    <t>02 - Vybúranie ľavostranného chodníka</t>
  </si>
  <si>
    <t>-1071665329</t>
  </si>
  <si>
    <t>-984394348</t>
  </si>
  <si>
    <t>-1679153763</t>
  </si>
  <si>
    <t>132201201.S</t>
  </si>
  <si>
    <t>Výkop ryhy šírky 600-2000mm horn.3 do 100m3</t>
  </si>
  <si>
    <t>-1021463917</t>
  </si>
  <si>
    <t>132201209.S</t>
  </si>
  <si>
    <t>Príplatok k cenám za lepivosť pri hĺbení rýh š. nad 600 do 2 000 mm zapaž. i nezapažených, s urovnaním dna v hornine 3</t>
  </si>
  <si>
    <t>-957174735</t>
  </si>
  <si>
    <t>1673974327</t>
  </si>
  <si>
    <t>-388750581</t>
  </si>
  <si>
    <t>-172170842</t>
  </si>
  <si>
    <t>-1311595371</t>
  </si>
  <si>
    <t>-136777839</t>
  </si>
  <si>
    <t>1310443970</t>
  </si>
  <si>
    <t>-1855179916</t>
  </si>
  <si>
    <t>577134271.S</t>
  </si>
  <si>
    <t>Asfaltový betón vrstva obrusná AC 11 O v pruhu š. do 3 m z modifik. asfaltu tr. II, po zhutnení hr. 40 mm</t>
  </si>
  <si>
    <t>-809402964</t>
  </si>
  <si>
    <t>577154371.S</t>
  </si>
  <si>
    <t>Asfaltový betón vrstva obrusná alebo ložná AC 16 v pruhu š. do 3 m z modifik. asfaltu tr. II, po zhutnení hr. 60 mm</t>
  </si>
  <si>
    <t>-1945323604</t>
  </si>
  <si>
    <t>-1921861586</t>
  </si>
  <si>
    <t>-1729515794</t>
  </si>
  <si>
    <t>821932386</t>
  </si>
  <si>
    <t>-2126103810</t>
  </si>
  <si>
    <t>-314343285</t>
  </si>
  <si>
    <t>-72499628</t>
  </si>
  <si>
    <t>194950128</t>
  </si>
  <si>
    <t>-1277171859</t>
  </si>
  <si>
    <t>-311991992</t>
  </si>
  <si>
    <t>-1324443167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</si>
</sst>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67" workbookViewId="0">
      <selection activeCell="AI7" sqref="AI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25" t="s">
        <v>13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9"/>
      <c r="AQ5" s="19"/>
      <c r="AR5" s="17"/>
      <c r="BE5" s="222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7" t="s">
        <v>16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9"/>
      <c r="AQ6" s="19"/>
      <c r="AR6" s="17"/>
      <c r="BE6" s="223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6">
        <v>44573</v>
      </c>
      <c r="AO8" s="19"/>
      <c r="AP8" s="19"/>
      <c r="AQ8" s="19"/>
      <c r="AR8" s="17"/>
      <c r="BE8" s="223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23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28</v>
      </c>
      <c r="AO13" s="19"/>
      <c r="AP13" s="19"/>
      <c r="AQ13" s="19"/>
      <c r="AR13" s="17"/>
      <c r="BE13" s="223"/>
      <c r="BS13" s="14" t="s">
        <v>6</v>
      </c>
    </row>
    <row r="14" spans="1:74" ht="12.75">
      <c r="B14" s="18"/>
      <c r="C14" s="19"/>
      <c r="D14" s="19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23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1:71" s="1" customFormat="1" ht="16.5" customHeight="1">
      <c r="B23" s="18"/>
      <c r="C23" s="19"/>
      <c r="D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9"/>
      <c r="AQ23" s="19"/>
      <c r="AR23" s="17"/>
      <c r="BE23" s="223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3"/>
      <c r="AQ26" s="33"/>
      <c r="AR26" s="36"/>
      <c r="BE26" s="223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3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35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36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37</v>
      </c>
      <c r="AL28" s="233"/>
      <c r="AM28" s="233"/>
      <c r="AN28" s="233"/>
      <c r="AO28" s="233"/>
      <c r="AP28" s="33"/>
      <c r="AQ28" s="33"/>
      <c r="AR28" s="36"/>
      <c r="BE28" s="223"/>
    </row>
    <row r="29" spans="1:71" s="3" customFormat="1" ht="14.45" customHeight="1">
      <c r="B29" s="37"/>
      <c r="C29" s="38"/>
      <c r="D29" s="26" t="s">
        <v>38</v>
      </c>
      <c r="E29" s="38"/>
      <c r="F29" s="39" t="s">
        <v>39</v>
      </c>
      <c r="G29" s="38"/>
      <c r="H29" s="38"/>
      <c r="I29" s="38"/>
      <c r="J29" s="38"/>
      <c r="K29" s="38"/>
      <c r="L29" s="236">
        <v>0.2</v>
      </c>
      <c r="M29" s="235"/>
      <c r="N29" s="235"/>
      <c r="O29" s="235"/>
      <c r="P29" s="235"/>
      <c r="Q29" s="40"/>
      <c r="R29" s="40"/>
      <c r="S29" s="40"/>
      <c r="T29" s="40"/>
      <c r="U29" s="40"/>
      <c r="V29" s="40"/>
      <c r="W29" s="234">
        <f>ROUND(AZ94, 2)</f>
        <v>0</v>
      </c>
      <c r="X29" s="235"/>
      <c r="Y29" s="235"/>
      <c r="Z29" s="235"/>
      <c r="AA29" s="235"/>
      <c r="AB29" s="235"/>
      <c r="AC29" s="235"/>
      <c r="AD29" s="235"/>
      <c r="AE29" s="235"/>
      <c r="AF29" s="40"/>
      <c r="AG29" s="40"/>
      <c r="AH29" s="40"/>
      <c r="AI29" s="40"/>
      <c r="AJ29" s="40"/>
      <c r="AK29" s="234">
        <f>ROUND(AV94, 2)</f>
        <v>0</v>
      </c>
      <c r="AL29" s="235"/>
      <c r="AM29" s="235"/>
      <c r="AN29" s="235"/>
      <c r="AO29" s="235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4"/>
    </row>
    <row r="30" spans="1:71" s="3" customFormat="1" ht="14.45" customHeight="1">
      <c r="B30" s="37"/>
      <c r="C30" s="38"/>
      <c r="D30" s="38"/>
      <c r="E30" s="38"/>
      <c r="F30" s="39" t="s">
        <v>40</v>
      </c>
      <c r="G30" s="38"/>
      <c r="H30" s="38"/>
      <c r="I30" s="38"/>
      <c r="J30" s="38"/>
      <c r="K30" s="38"/>
      <c r="L30" s="236">
        <v>0.2</v>
      </c>
      <c r="M30" s="235"/>
      <c r="N30" s="235"/>
      <c r="O30" s="235"/>
      <c r="P30" s="235"/>
      <c r="Q30" s="40"/>
      <c r="R30" s="40"/>
      <c r="S30" s="40"/>
      <c r="T30" s="40"/>
      <c r="U30" s="40"/>
      <c r="V30" s="40"/>
      <c r="W30" s="234">
        <f>ROUND(BA94, 2)</f>
        <v>0</v>
      </c>
      <c r="X30" s="235"/>
      <c r="Y30" s="235"/>
      <c r="Z30" s="235"/>
      <c r="AA30" s="235"/>
      <c r="AB30" s="235"/>
      <c r="AC30" s="235"/>
      <c r="AD30" s="235"/>
      <c r="AE30" s="235"/>
      <c r="AF30" s="40"/>
      <c r="AG30" s="40"/>
      <c r="AH30" s="40"/>
      <c r="AI30" s="40"/>
      <c r="AJ30" s="40"/>
      <c r="AK30" s="234">
        <f>ROUND(AW94, 2)</f>
        <v>0</v>
      </c>
      <c r="AL30" s="235"/>
      <c r="AM30" s="235"/>
      <c r="AN30" s="235"/>
      <c r="AO30" s="235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4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39">
        <v>0.2</v>
      </c>
      <c r="M31" s="238"/>
      <c r="N31" s="238"/>
      <c r="O31" s="238"/>
      <c r="P31" s="238"/>
      <c r="Q31" s="38"/>
      <c r="R31" s="38"/>
      <c r="S31" s="38"/>
      <c r="T31" s="38"/>
      <c r="U31" s="38"/>
      <c r="V31" s="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F31" s="38"/>
      <c r="AG31" s="38"/>
      <c r="AH31" s="38"/>
      <c r="AI31" s="38"/>
      <c r="AJ31" s="38"/>
      <c r="AK31" s="237">
        <v>0</v>
      </c>
      <c r="AL31" s="238"/>
      <c r="AM31" s="238"/>
      <c r="AN31" s="238"/>
      <c r="AO31" s="238"/>
      <c r="AP31" s="38"/>
      <c r="AQ31" s="38"/>
      <c r="AR31" s="43"/>
      <c r="BE31" s="224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39">
        <v>0.2</v>
      </c>
      <c r="M32" s="238"/>
      <c r="N32" s="238"/>
      <c r="O32" s="238"/>
      <c r="P32" s="238"/>
      <c r="Q32" s="38"/>
      <c r="R32" s="38"/>
      <c r="S32" s="38"/>
      <c r="T32" s="38"/>
      <c r="U32" s="38"/>
      <c r="V32" s="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F32" s="38"/>
      <c r="AG32" s="38"/>
      <c r="AH32" s="38"/>
      <c r="AI32" s="38"/>
      <c r="AJ32" s="38"/>
      <c r="AK32" s="237">
        <v>0</v>
      </c>
      <c r="AL32" s="238"/>
      <c r="AM32" s="238"/>
      <c r="AN32" s="238"/>
      <c r="AO32" s="238"/>
      <c r="AP32" s="38"/>
      <c r="AQ32" s="38"/>
      <c r="AR32" s="43"/>
      <c r="BE32" s="224"/>
    </row>
    <row r="33" spans="1:57" s="3" customFormat="1" ht="14.45" hidden="1" customHeight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40"/>
      <c r="R33" s="40"/>
      <c r="S33" s="40"/>
      <c r="T33" s="40"/>
      <c r="U33" s="40"/>
      <c r="V33" s="40"/>
      <c r="W33" s="234">
        <f>ROUND(BD94, 2)</f>
        <v>0</v>
      </c>
      <c r="X33" s="235"/>
      <c r="Y33" s="235"/>
      <c r="Z33" s="235"/>
      <c r="AA33" s="235"/>
      <c r="AB33" s="235"/>
      <c r="AC33" s="235"/>
      <c r="AD33" s="235"/>
      <c r="AE33" s="235"/>
      <c r="AF33" s="40"/>
      <c r="AG33" s="40"/>
      <c r="AH33" s="40"/>
      <c r="AI33" s="40"/>
      <c r="AJ33" s="40"/>
      <c r="AK33" s="234">
        <v>0</v>
      </c>
      <c r="AL33" s="235"/>
      <c r="AM33" s="235"/>
      <c r="AN33" s="235"/>
      <c r="AO33" s="235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3"/>
    </row>
    <row r="35" spans="1:57" s="2" customFormat="1" ht="25.9" customHeight="1">
      <c r="A35" s="31"/>
      <c r="B35" s="32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240" t="s">
        <v>46</v>
      </c>
      <c r="Y35" s="241"/>
      <c r="Z35" s="241"/>
      <c r="AA35" s="241"/>
      <c r="AB35" s="241"/>
      <c r="AC35" s="46"/>
      <c r="AD35" s="46"/>
      <c r="AE35" s="46"/>
      <c r="AF35" s="46"/>
      <c r="AG35" s="46"/>
      <c r="AH35" s="46"/>
      <c r="AI35" s="46"/>
      <c r="AJ35" s="46"/>
      <c r="AK35" s="242">
        <f>SUM(AK26:AK33)</f>
        <v>0</v>
      </c>
      <c r="AL35" s="241"/>
      <c r="AM35" s="241"/>
      <c r="AN35" s="241"/>
      <c r="AO35" s="243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48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49</v>
      </c>
      <c r="AI60" s="35"/>
      <c r="AJ60" s="35"/>
      <c r="AK60" s="35"/>
      <c r="AL60" s="35"/>
      <c r="AM60" s="53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52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49</v>
      </c>
      <c r="AI75" s="35"/>
      <c r="AJ75" s="35"/>
      <c r="AK75" s="35"/>
      <c r="AL75" s="35"/>
      <c r="AM75" s="53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2022_01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44" t="str">
        <f>K6</f>
        <v>Chodníky na ul. Agátová, Kanianka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ul. Agátová, Kanianka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6">
        <f>IF(AN8= "","",AN8)</f>
        <v>44573</v>
      </c>
      <c r="AN87" s="246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Obec Kanianka, SNP 583/1, 972 17 Kanianka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7" t="str">
        <f>IF(E17="","",E17)</f>
        <v xml:space="preserve"> </v>
      </c>
      <c r="AN89" s="248"/>
      <c r="AO89" s="248"/>
      <c r="AP89" s="248"/>
      <c r="AQ89" s="33"/>
      <c r="AR89" s="36"/>
      <c r="AS89" s="249" t="s">
        <v>54</v>
      </c>
      <c r="AT89" s="25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7" t="str">
        <f>IF(E20="","",E20)</f>
        <v xml:space="preserve"> </v>
      </c>
      <c r="AN90" s="248"/>
      <c r="AO90" s="248"/>
      <c r="AP90" s="248"/>
      <c r="AQ90" s="33"/>
      <c r="AR90" s="36"/>
      <c r="AS90" s="251"/>
      <c r="AT90" s="25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3"/>
      <c r="AT91" s="25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55" t="s">
        <v>55</v>
      </c>
      <c r="D92" s="256"/>
      <c r="E92" s="256"/>
      <c r="F92" s="256"/>
      <c r="G92" s="256"/>
      <c r="H92" s="74"/>
      <c r="I92" s="257" t="s">
        <v>56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8" t="s">
        <v>57</v>
      </c>
      <c r="AH92" s="256"/>
      <c r="AI92" s="256"/>
      <c r="AJ92" s="256"/>
      <c r="AK92" s="256"/>
      <c r="AL92" s="256"/>
      <c r="AM92" s="256"/>
      <c r="AN92" s="257" t="s">
        <v>58</v>
      </c>
      <c r="AO92" s="256"/>
      <c r="AP92" s="259"/>
      <c r="AQ92" s="75" t="s">
        <v>59</v>
      </c>
      <c r="AR92" s="36"/>
      <c r="AS92" s="76" t="s">
        <v>60</v>
      </c>
      <c r="AT92" s="77" t="s">
        <v>61</v>
      </c>
      <c r="AU92" s="77" t="s">
        <v>62</v>
      </c>
      <c r="AV92" s="77" t="s">
        <v>63</v>
      </c>
      <c r="AW92" s="77" t="s">
        <v>64</v>
      </c>
      <c r="AX92" s="77" t="s">
        <v>65</v>
      </c>
      <c r="AY92" s="77" t="s">
        <v>66</v>
      </c>
      <c r="AZ92" s="77" t="s">
        <v>67</v>
      </c>
      <c r="BA92" s="77" t="s">
        <v>68</v>
      </c>
      <c r="BB92" s="77" t="s">
        <v>69</v>
      </c>
      <c r="BC92" s="77" t="s">
        <v>70</v>
      </c>
      <c r="BD92" s="78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72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3">
        <f>ROUND(SUM(AG95:AG96),2)</f>
        <v>0</v>
      </c>
      <c r="AH94" s="263"/>
      <c r="AI94" s="263"/>
      <c r="AJ94" s="263"/>
      <c r="AK94" s="263"/>
      <c r="AL94" s="263"/>
      <c r="AM94" s="263"/>
      <c r="AN94" s="264">
        <f>SUM(AG94,AT94)</f>
        <v>0</v>
      </c>
      <c r="AO94" s="264"/>
      <c r="AP94" s="264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73</v>
      </c>
      <c r="BT94" s="92" t="s">
        <v>74</v>
      </c>
      <c r="BU94" s="93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1" s="7" customFormat="1" ht="16.5" customHeight="1">
      <c r="A95" s="94" t="s">
        <v>78</v>
      </c>
      <c r="B95" s="95"/>
      <c r="C95" s="96"/>
      <c r="D95" s="262" t="s">
        <v>79</v>
      </c>
      <c r="E95" s="262"/>
      <c r="F95" s="262"/>
      <c r="G95" s="262"/>
      <c r="H95" s="262"/>
      <c r="I95" s="97"/>
      <c r="J95" s="262" t="s">
        <v>80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0">
        <f>'01 - Rekonštrukcia pravos...'!J30</f>
        <v>0</v>
      </c>
      <c r="AH95" s="261"/>
      <c r="AI95" s="261"/>
      <c r="AJ95" s="261"/>
      <c r="AK95" s="261"/>
      <c r="AL95" s="261"/>
      <c r="AM95" s="261"/>
      <c r="AN95" s="260">
        <f>SUM(AG95,AT95)</f>
        <v>0</v>
      </c>
      <c r="AO95" s="261"/>
      <c r="AP95" s="261"/>
      <c r="AQ95" s="98" t="s">
        <v>81</v>
      </c>
      <c r="AR95" s="99"/>
      <c r="AS95" s="100">
        <v>0</v>
      </c>
      <c r="AT95" s="101">
        <f>ROUND(SUM(AV95:AW95),2)</f>
        <v>0</v>
      </c>
      <c r="AU95" s="102">
        <f>'01 - Rekonštrukcia pravos...'!P122</f>
        <v>0</v>
      </c>
      <c r="AV95" s="101">
        <f>'01 - Rekonštrukcia pravos...'!J33</f>
        <v>0</v>
      </c>
      <c r="AW95" s="101">
        <f>'01 - Rekonštrukcia pravos...'!J34</f>
        <v>0</v>
      </c>
      <c r="AX95" s="101">
        <f>'01 - Rekonštrukcia pravos...'!J35</f>
        <v>0</v>
      </c>
      <c r="AY95" s="101">
        <f>'01 - Rekonštrukcia pravos...'!J36</f>
        <v>0</v>
      </c>
      <c r="AZ95" s="101">
        <f>'01 - Rekonštrukcia pravos...'!F33</f>
        <v>0</v>
      </c>
      <c r="BA95" s="101">
        <f>'01 - Rekonštrukcia pravos...'!F34</f>
        <v>0</v>
      </c>
      <c r="BB95" s="101">
        <f>'01 - Rekonštrukcia pravos...'!F35</f>
        <v>0</v>
      </c>
      <c r="BC95" s="101">
        <f>'01 - Rekonštrukcia pravos...'!F36</f>
        <v>0</v>
      </c>
      <c r="BD95" s="103">
        <f>'01 - Rekonštrukcia pravos...'!F37</f>
        <v>0</v>
      </c>
      <c r="BT95" s="104" t="s">
        <v>82</v>
      </c>
      <c r="BV95" s="104" t="s">
        <v>76</v>
      </c>
      <c r="BW95" s="104" t="s">
        <v>83</v>
      </c>
      <c r="BX95" s="104" t="s">
        <v>5</v>
      </c>
      <c r="CL95" s="104" t="s">
        <v>1</v>
      </c>
      <c r="CM95" s="104" t="s">
        <v>74</v>
      </c>
    </row>
    <row r="96" spans="1:91" s="7" customFormat="1" ht="16.5" customHeight="1">
      <c r="A96" s="94" t="s">
        <v>78</v>
      </c>
      <c r="B96" s="95"/>
      <c r="C96" s="96"/>
      <c r="D96" s="262" t="s">
        <v>84</v>
      </c>
      <c r="E96" s="262"/>
      <c r="F96" s="262"/>
      <c r="G96" s="262"/>
      <c r="H96" s="262"/>
      <c r="I96" s="97"/>
      <c r="J96" s="262" t="s">
        <v>85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0">
        <f>'02 - Vybúranie ľavostrann...'!J30</f>
        <v>0</v>
      </c>
      <c r="AH96" s="261"/>
      <c r="AI96" s="261"/>
      <c r="AJ96" s="261"/>
      <c r="AK96" s="261"/>
      <c r="AL96" s="261"/>
      <c r="AM96" s="261"/>
      <c r="AN96" s="260">
        <f>SUM(AG96,AT96)</f>
        <v>0</v>
      </c>
      <c r="AO96" s="261"/>
      <c r="AP96" s="261"/>
      <c r="AQ96" s="98" t="s">
        <v>81</v>
      </c>
      <c r="AR96" s="99"/>
      <c r="AS96" s="105">
        <v>0</v>
      </c>
      <c r="AT96" s="106">
        <f>ROUND(SUM(AV96:AW96),2)</f>
        <v>0</v>
      </c>
      <c r="AU96" s="107">
        <f>'02 - Vybúranie ľavostrann...'!P121</f>
        <v>0</v>
      </c>
      <c r="AV96" s="106">
        <f>'02 - Vybúranie ľavostrann...'!J33</f>
        <v>0</v>
      </c>
      <c r="AW96" s="106">
        <f>'02 - Vybúranie ľavostrann...'!J34</f>
        <v>0</v>
      </c>
      <c r="AX96" s="106">
        <f>'02 - Vybúranie ľavostrann...'!J35</f>
        <v>0</v>
      </c>
      <c r="AY96" s="106">
        <f>'02 - Vybúranie ľavostrann...'!J36</f>
        <v>0</v>
      </c>
      <c r="AZ96" s="106">
        <f>'02 - Vybúranie ľavostrann...'!F33</f>
        <v>0</v>
      </c>
      <c r="BA96" s="106">
        <f>'02 - Vybúranie ľavostrann...'!F34</f>
        <v>0</v>
      </c>
      <c r="BB96" s="106">
        <f>'02 - Vybúranie ľavostrann...'!F35</f>
        <v>0</v>
      </c>
      <c r="BC96" s="106">
        <f>'02 - Vybúranie ľavostrann...'!F36</f>
        <v>0</v>
      </c>
      <c r="BD96" s="108">
        <f>'02 - Vybúranie ľavostrann...'!F37</f>
        <v>0</v>
      </c>
      <c r="BT96" s="104" t="s">
        <v>82</v>
      </c>
      <c r="BV96" s="104" t="s">
        <v>76</v>
      </c>
      <c r="BW96" s="104" t="s">
        <v>86</v>
      </c>
      <c r="BX96" s="104" t="s">
        <v>5</v>
      </c>
      <c r="CL96" s="104" t="s">
        <v>1</v>
      </c>
      <c r="CM96" s="104" t="s">
        <v>74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oitOAEY/UcCN0R8aoZjYSmqDoEbwlrR5SnMS3MVT4sli8S6mS+oBAekurJklDmeUG7b8UJ3Ud1yVcwdf4O5lag==" saltValue="bPqOfdj0pSA+Gv/BgTmAzyH1oqUFUK8uJ0BtOuMZ8U9FpMSqB2nTdi+bsDt72Y2ybvody1/EHSZ201qaKHu82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Rekonštrukcia pravos...'!C2" display="/"/>
    <hyperlink ref="A96" location="'02 - Vybúranie ľavostran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abSelected="1" topLeftCell="A13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83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87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Chodníky na ul. Agátová, Kanianka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88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89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>
        <f>'Rekapitulácia stavby'!AN8</f>
        <v>44573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24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25</v>
      </c>
      <c r="F15" s="31"/>
      <c r="G15" s="31"/>
      <c r="H15" s="31"/>
      <c r="I15" s="113" t="s">
        <v>26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27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26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29</v>
      </c>
      <c r="E20" s="31"/>
      <c r="F20" s="31"/>
      <c r="G20" s="31"/>
      <c r="H20" s="31"/>
      <c r="I20" s="113" t="s">
        <v>23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26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23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26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ROUND((SUM(BE122:BE160)),  2)</f>
        <v>0</v>
      </c>
      <c r="G33" s="126"/>
      <c r="H33" s="126"/>
      <c r="I33" s="127">
        <v>0.2</v>
      </c>
      <c r="J33" s="125">
        <f>ROUND(((SUM(BE122:BE160))*I33),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ROUND((SUM(BF122:BF160)),  2)</f>
        <v>0</v>
      </c>
      <c r="G34" s="126"/>
      <c r="H34" s="126"/>
      <c r="I34" s="127">
        <v>0.2</v>
      </c>
      <c r="J34" s="125">
        <f>ROUND(((SUM(BF122:BF160))*I34),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ROUND((SUM(BG122:BG160)),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ROUND((SUM(BH122:BH160)),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ROUND((SUM(BI122:BI160)),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3" t="str">
        <f>E7</f>
        <v>Chodníky na ul. Agátová, Kanianka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01 - Rekonštrukcia pravostranného chodníka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ul. Agátová, Kanianka</v>
      </c>
      <c r="G89" s="33"/>
      <c r="H89" s="33"/>
      <c r="I89" s="26" t="s">
        <v>21</v>
      </c>
      <c r="J89" s="67">
        <f>IF(J12="","",J12)</f>
        <v>44573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Obec Kanianka, SNP 583/1, 972 17 Kanianka</v>
      </c>
      <c r="G91" s="33"/>
      <c r="H91" s="33"/>
      <c r="I91" s="26" t="s">
        <v>29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91</v>
      </c>
      <c r="D94" s="149"/>
      <c r="E94" s="149"/>
      <c r="F94" s="149"/>
      <c r="G94" s="149"/>
      <c r="H94" s="149"/>
      <c r="I94" s="149"/>
      <c r="J94" s="150" t="s">
        <v>92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93</v>
      </c>
      <c r="D96" s="33"/>
      <c r="E96" s="33"/>
      <c r="F96" s="33"/>
      <c r="G96" s="33"/>
      <c r="H96" s="33"/>
      <c r="I96" s="33"/>
      <c r="J96" s="85">
        <f>J122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1:31" s="9" customFormat="1" ht="24.95" customHeight="1">
      <c r="B97" s="152"/>
      <c r="C97" s="153"/>
      <c r="D97" s="154" t="s">
        <v>95</v>
      </c>
      <c r="E97" s="155"/>
      <c r="F97" s="155"/>
      <c r="G97" s="155"/>
      <c r="H97" s="155"/>
      <c r="I97" s="155"/>
      <c r="J97" s="156">
        <f>J123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96</v>
      </c>
      <c r="E98" s="161"/>
      <c r="F98" s="161"/>
      <c r="G98" s="161"/>
      <c r="H98" s="161"/>
      <c r="I98" s="161"/>
      <c r="J98" s="162">
        <f>J124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97</v>
      </c>
      <c r="E99" s="161"/>
      <c r="F99" s="161"/>
      <c r="G99" s="161"/>
      <c r="H99" s="161"/>
      <c r="I99" s="161"/>
      <c r="J99" s="162">
        <f>J135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98</v>
      </c>
      <c r="E100" s="161"/>
      <c r="F100" s="161"/>
      <c r="G100" s="161"/>
      <c r="H100" s="161"/>
      <c r="I100" s="161"/>
      <c r="J100" s="162">
        <f>J141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99</v>
      </c>
      <c r="E101" s="161"/>
      <c r="F101" s="161"/>
      <c r="G101" s="161"/>
      <c r="H101" s="161"/>
      <c r="I101" s="161"/>
      <c r="J101" s="162">
        <f>J144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100</v>
      </c>
      <c r="E102" s="161"/>
      <c r="F102" s="161"/>
      <c r="G102" s="161"/>
      <c r="H102" s="161"/>
      <c r="I102" s="161"/>
      <c r="J102" s="162">
        <f>J159</f>
        <v>0</v>
      </c>
      <c r="K102" s="159"/>
      <c r="L102" s="163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101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3" t="str">
        <f>E7</f>
        <v>Chodníky na ul. Agátová, Kanianka</v>
      </c>
      <c r="F112" s="274"/>
      <c r="G112" s="274"/>
      <c r="H112" s="274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88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4" t="str">
        <f>E9</f>
        <v>01 - Rekonštrukcia pravostranného chodníka</v>
      </c>
      <c r="F114" s="275"/>
      <c r="G114" s="275"/>
      <c r="H114" s="275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>ul. Agátová, Kanianka</v>
      </c>
      <c r="G116" s="33"/>
      <c r="H116" s="33"/>
      <c r="I116" s="26" t="s">
        <v>21</v>
      </c>
      <c r="J116" s="67">
        <f>IF(J12="","",J12)</f>
        <v>44573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22</v>
      </c>
      <c r="D118" s="33"/>
      <c r="E118" s="33"/>
      <c r="F118" s="24" t="str">
        <f>E15</f>
        <v>Obec Kanianka, SNP 583/1, 972 17 Kanianka</v>
      </c>
      <c r="G118" s="33"/>
      <c r="H118" s="33"/>
      <c r="I118" s="26" t="s">
        <v>29</v>
      </c>
      <c r="J118" s="29" t="str">
        <f>E21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27</v>
      </c>
      <c r="D119" s="33"/>
      <c r="E119" s="33"/>
      <c r="F119" s="24" t="str">
        <f>IF(E18="","",E18)</f>
        <v>Vyplň údaj</v>
      </c>
      <c r="G119" s="33"/>
      <c r="H119" s="33"/>
      <c r="I119" s="26" t="s">
        <v>32</v>
      </c>
      <c r="J119" s="29" t="str">
        <f>E24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4"/>
      <c r="B121" s="165"/>
      <c r="C121" s="166" t="s">
        <v>102</v>
      </c>
      <c r="D121" s="167" t="s">
        <v>59</v>
      </c>
      <c r="E121" s="167" t="s">
        <v>55</v>
      </c>
      <c r="F121" s="167" t="s">
        <v>56</v>
      </c>
      <c r="G121" s="167" t="s">
        <v>103</v>
      </c>
      <c r="H121" s="167" t="s">
        <v>104</v>
      </c>
      <c r="I121" s="167" t="s">
        <v>105</v>
      </c>
      <c r="J121" s="168" t="s">
        <v>92</v>
      </c>
      <c r="K121" s="169" t="s">
        <v>106</v>
      </c>
      <c r="L121" s="170"/>
      <c r="M121" s="76" t="s">
        <v>1</v>
      </c>
      <c r="N121" s="77" t="s">
        <v>38</v>
      </c>
      <c r="O121" s="77" t="s">
        <v>107</v>
      </c>
      <c r="P121" s="77" t="s">
        <v>108</v>
      </c>
      <c r="Q121" s="77" t="s">
        <v>109</v>
      </c>
      <c r="R121" s="77" t="s">
        <v>110</v>
      </c>
      <c r="S121" s="77" t="s">
        <v>111</v>
      </c>
      <c r="T121" s="78" t="s">
        <v>112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1"/>
      <c r="B122" s="32"/>
      <c r="C122" s="83" t="s">
        <v>93</v>
      </c>
      <c r="D122" s="33"/>
      <c r="E122" s="33"/>
      <c r="F122" s="33"/>
      <c r="G122" s="33"/>
      <c r="H122" s="33"/>
      <c r="I122" s="33"/>
      <c r="J122" s="171">
        <f>BK122</f>
        <v>0</v>
      </c>
      <c r="K122" s="33"/>
      <c r="L122" s="36"/>
      <c r="M122" s="79"/>
      <c r="N122" s="172"/>
      <c r="O122" s="80"/>
      <c r="P122" s="173">
        <f>P123</f>
        <v>0</v>
      </c>
      <c r="Q122" s="80"/>
      <c r="R122" s="173">
        <f>R123</f>
        <v>165.03655430999999</v>
      </c>
      <c r="S122" s="80"/>
      <c r="T122" s="174">
        <f>T123</f>
        <v>38.730329999999995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94</v>
      </c>
      <c r="BK122" s="175">
        <f>BK123</f>
        <v>0</v>
      </c>
    </row>
    <row r="123" spans="1:65" s="12" customFormat="1" ht="25.9" customHeight="1">
      <c r="B123" s="176"/>
      <c r="C123" s="177"/>
      <c r="D123" s="178" t="s">
        <v>73</v>
      </c>
      <c r="E123" s="179" t="s">
        <v>113</v>
      </c>
      <c r="F123" s="179" t="s">
        <v>114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P124+P135+P141+P144+P159</f>
        <v>0</v>
      </c>
      <c r="Q123" s="184"/>
      <c r="R123" s="185">
        <f>R124+R135+R141+R144+R159</f>
        <v>165.03655430999999</v>
      </c>
      <c r="S123" s="184"/>
      <c r="T123" s="186">
        <f>T124+T135+T141+T144+T159</f>
        <v>38.730329999999995</v>
      </c>
      <c r="AR123" s="187" t="s">
        <v>82</v>
      </c>
      <c r="AT123" s="188" t="s">
        <v>73</v>
      </c>
      <c r="AU123" s="188" t="s">
        <v>74</v>
      </c>
      <c r="AY123" s="187" t="s">
        <v>115</v>
      </c>
      <c r="BK123" s="189">
        <f>BK124+BK135+BK141+BK144+BK159</f>
        <v>0</v>
      </c>
    </row>
    <row r="124" spans="1:65" s="12" customFormat="1" ht="22.9" customHeight="1">
      <c r="B124" s="176"/>
      <c r="C124" s="177"/>
      <c r="D124" s="178" t="s">
        <v>73</v>
      </c>
      <c r="E124" s="190" t="s">
        <v>82</v>
      </c>
      <c r="F124" s="190" t="s">
        <v>116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SUM(P125:P134)</f>
        <v>0</v>
      </c>
      <c r="Q124" s="184"/>
      <c r="R124" s="185">
        <f>SUM(R125:R134)</f>
        <v>0</v>
      </c>
      <c r="S124" s="184"/>
      <c r="T124" s="186">
        <f>SUM(T125:T134)</f>
        <v>38.730329999999995</v>
      </c>
      <c r="AR124" s="187" t="s">
        <v>82</v>
      </c>
      <c r="AT124" s="188" t="s">
        <v>73</v>
      </c>
      <c r="AU124" s="188" t="s">
        <v>82</v>
      </c>
      <c r="AY124" s="187" t="s">
        <v>115</v>
      </c>
      <c r="BK124" s="189">
        <f>SUM(BK125:BK134)</f>
        <v>0</v>
      </c>
    </row>
    <row r="125" spans="1:65" s="2" customFormat="1" ht="33" customHeight="1">
      <c r="A125" s="31"/>
      <c r="B125" s="32"/>
      <c r="C125" s="192" t="s">
        <v>82</v>
      </c>
      <c r="D125" s="192" t="s">
        <v>117</v>
      </c>
      <c r="E125" s="193" t="s">
        <v>118</v>
      </c>
      <c r="F125" s="194" t="s">
        <v>119</v>
      </c>
      <c r="G125" s="195" t="s">
        <v>120</v>
      </c>
      <c r="H125" s="196">
        <v>61.9</v>
      </c>
      <c r="I125" s="197"/>
      <c r="J125" s="198">
        <f t="shared" ref="J125:J134" si="0">ROUND(I125*H125,2)</f>
        <v>0</v>
      </c>
      <c r="K125" s="199"/>
      <c r="L125" s="36"/>
      <c r="M125" s="200" t="s">
        <v>1</v>
      </c>
      <c r="N125" s="201" t="s">
        <v>40</v>
      </c>
      <c r="O125" s="72"/>
      <c r="P125" s="202">
        <f t="shared" ref="P125:P134" si="1">O125*H125</f>
        <v>0</v>
      </c>
      <c r="Q125" s="202">
        <v>0</v>
      </c>
      <c r="R125" s="202">
        <f t="shared" ref="R125:R134" si="2">Q125*H125</f>
        <v>0</v>
      </c>
      <c r="S125" s="202">
        <v>0.22500000000000001</v>
      </c>
      <c r="T125" s="203">
        <f t="shared" ref="T125:T134" si="3">S125*H125</f>
        <v>13.9275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121</v>
      </c>
      <c r="AT125" s="204" t="s">
        <v>117</v>
      </c>
      <c r="AU125" s="204" t="s">
        <v>122</v>
      </c>
      <c r="AY125" s="14" t="s">
        <v>115</v>
      </c>
      <c r="BE125" s="205">
        <f t="shared" ref="BE125:BE134" si="4">IF(N125="základná",J125,0)</f>
        <v>0</v>
      </c>
      <c r="BF125" s="205">
        <f t="shared" ref="BF125:BF134" si="5">IF(N125="znížená",J125,0)</f>
        <v>0</v>
      </c>
      <c r="BG125" s="205">
        <f t="shared" ref="BG125:BG134" si="6">IF(N125="zákl. prenesená",J125,0)</f>
        <v>0</v>
      </c>
      <c r="BH125" s="205">
        <f t="shared" ref="BH125:BH134" si="7">IF(N125="zníž. prenesená",J125,0)</f>
        <v>0</v>
      </c>
      <c r="BI125" s="205">
        <f t="shared" ref="BI125:BI134" si="8">IF(N125="nulová",J125,0)</f>
        <v>0</v>
      </c>
      <c r="BJ125" s="14" t="s">
        <v>122</v>
      </c>
      <c r="BK125" s="205">
        <f t="shared" ref="BK125:BK134" si="9">ROUND(I125*H125,2)</f>
        <v>0</v>
      </c>
      <c r="BL125" s="14" t="s">
        <v>121</v>
      </c>
      <c r="BM125" s="204" t="s">
        <v>123</v>
      </c>
    </row>
    <row r="126" spans="1:65" s="2" customFormat="1" ht="24.2" customHeight="1">
      <c r="A126" s="31"/>
      <c r="B126" s="32"/>
      <c r="C126" s="192" t="s">
        <v>122</v>
      </c>
      <c r="D126" s="192" t="s">
        <v>117</v>
      </c>
      <c r="E126" s="193" t="s">
        <v>124</v>
      </c>
      <c r="F126" s="194" t="s">
        <v>125</v>
      </c>
      <c r="G126" s="195" t="s">
        <v>120</v>
      </c>
      <c r="H126" s="196">
        <v>24.94</v>
      </c>
      <c r="I126" s="197"/>
      <c r="J126" s="198">
        <f t="shared" si="0"/>
        <v>0</v>
      </c>
      <c r="K126" s="199"/>
      <c r="L126" s="36"/>
      <c r="M126" s="200" t="s">
        <v>1</v>
      </c>
      <c r="N126" s="201" t="s">
        <v>40</v>
      </c>
      <c r="O126" s="72"/>
      <c r="P126" s="202">
        <f t="shared" si="1"/>
        <v>0</v>
      </c>
      <c r="Q126" s="202">
        <v>0</v>
      </c>
      <c r="R126" s="202">
        <f t="shared" si="2"/>
        <v>0</v>
      </c>
      <c r="S126" s="202">
        <v>9.8000000000000004E-2</v>
      </c>
      <c r="T126" s="203">
        <f t="shared" si="3"/>
        <v>2.4441200000000003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121</v>
      </c>
      <c r="AT126" s="204" t="s">
        <v>117</v>
      </c>
      <c r="AU126" s="204" t="s">
        <v>122</v>
      </c>
      <c r="AY126" s="14" t="s">
        <v>115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4" t="s">
        <v>122</v>
      </c>
      <c r="BK126" s="205">
        <f t="shared" si="9"/>
        <v>0</v>
      </c>
      <c r="BL126" s="14" t="s">
        <v>121</v>
      </c>
      <c r="BM126" s="204" t="s">
        <v>126</v>
      </c>
    </row>
    <row r="127" spans="1:65" s="2" customFormat="1" ht="24.2" customHeight="1">
      <c r="A127" s="31"/>
      <c r="B127" s="32"/>
      <c r="C127" s="192" t="s">
        <v>127</v>
      </c>
      <c r="D127" s="192" t="s">
        <v>117</v>
      </c>
      <c r="E127" s="193" t="s">
        <v>128</v>
      </c>
      <c r="F127" s="194" t="s">
        <v>129</v>
      </c>
      <c r="G127" s="195" t="s">
        <v>120</v>
      </c>
      <c r="H127" s="196">
        <v>37.409999999999997</v>
      </c>
      <c r="I127" s="197"/>
      <c r="J127" s="198">
        <f t="shared" si="0"/>
        <v>0</v>
      </c>
      <c r="K127" s="199"/>
      <c r="L127" s="36"/>
      <c r="M127" s="200" t="s">
        <v>1</v>
      </c>
      <c r="N127" s="201" t="s">
        <v>40</v>
      </c>
      <c r="O127" s="72"/>
      <c r="P127" s="202">
        <f t="shared" si="1"/>
        <v>0</v>
      </c>
      <c r="Q127" s="202">
        <v>0</v>
      </c>
      <c r="R127" s="202">
        <f t="shared" si="2"/>
        <v>0</v>
      </c>
      <c r="S127" s="202">
        <v>0.18099999999999999</v>
      </c>
      <c r="T127" s="203">
        <f t="shared" si="3"/>
        <v>6.7712099999999991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121</v>
      </c>
      <c r="AT127" s="204" t="s">
        <v>117</v>
      </c>
      <c r="AU127" s="204" t="s">
        <v>122</v>
      </c>
      <c r="AY127" s="14" t="s">
        <v>115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4" t="s">
        <v>122</v>
      </c>
      <c r="BK127" s="205">
        <f t="shared" si="9"/>
        <v>0</v>
      </c>
      <c r="BL127" s="14" t="s">
        <v>121</v>
      </c>
      <c r="BM127" s="204" t="s">
        <v>130</v>
      </c>
    </row>
    <row r="128" spans="1:65" s="2" customFormat="1" ht="24.2" customHeight="1">
      <c r="A128" s="31"/>
      <c r="B128" s="32"/>
      <c r="C128" s="192" t="s">
        <v>121</v>
      </c>
      <c r="D128" s="192" t="s">
        <v>117</v>
      </c>
      <c r="E128" s="193" t="s">
        <v>131</v>
      </c>
      <c r="F128" s="194" t="s">
        <v>132</v>
      </c>
      <c r="G128" s="195" t="s">
        <v>133</v>
      </c>
      <c r="H128" s="196">
        <v>107.5</v>
      </c>
      <c r="I128" s="197"/>
      <c r="J128" s="198">
        <f t="shared" si="0"/>
        <v>0</v>
      </c>
      <c r="K128" s="199"/>
      <c r="L128" s="36"/>
      <c r="M128" s="200" t="s">
        <v>1</v>
      </c>
      <c r="N128" s="201" t="s">
        <v>40</v>
      </c>
      <c r="O128" s="72"/>
      <c r="P128" s="202">
        <f t="shared" si="1"/>
        <v>0</v>
      </c>
      <c r="Q128" s="202">
        <v>0</v>
      </c>
      <c r="R128" s="202">
        <f t="shared" si="2"/>
        <v>0</v>
      </c>
      <c r="S128" s="202">
        <v>0.14499999999999999</v>
      </c>
      <c r="T128" s="203">
        <f t="shared" si="3"/>
        <v>15.587499999999999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121</v>
      </c>
      <c r="AT128" s="204" t="s">
        <v>117</v>
      </c>
      <c r="AU128" s="204" t="s">
        <v>122</v>
      </c>
      <c r="AY128" s="14" t="s">
        <v>115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4" t="s">
        <v>122</v>
      </c>
      <c r="BK128" s="205">
        <f t="shared" si="9"/>
        <v>0</v>
      </c>
      <c r="BL128" s="14" t="s">
        <v>121</v>
      </c>
      <c r="BM128" s="204" t="s">
        <v>134</v>
      </c>
    </row>
    <row r="129" spans="1:65" s="2" customFormat="1" ht="21.75" customHeight="1">
      <c r="A129" s="31"/>
      <c r="B129" s="32"/>
      <c r="C129" s="192" t="s">
        <v>135</v>
      </c>
      <c r="D129" s="192" t="s">
        <v>117</v>
      </c>
      <c r="E129" s="193" t="s">
        <v>136</v>
      </c>
      <c r="F129" s="194" t="s">
        <v>137</v>
      </c>
      <c r="G129" s="195" t="s">
        <v>138</v>
      </c>
      <c r="H129" s="196">
        <v>19.088000000000001</v>
      </c>
      <c r="I129" s="197"/>
      <c r="J129" s="198">
        <f t="shared" si="0"/>
        <v>0</v>
      </c>
      <c r="K129" s="199"/>
      <c r="L129" s="36"/>
      <c r="M129" s="200" t="s">
        <v>1</v>
      </c>
      <c r="N129" s="201" t="s">
        <v>40</v>
      </c>
      <c r="O129" s="72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121</v>
      </c>
      <c r="AT129" s="204" t="s">
        <v>117</v>
      </c>
      <c r="AU129" s="204" t="s">
        <v>122</v>
      </c>
      <c r="AY129" s="14" t="s">
        <v>115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4" t="s">
        <v>122</v>
      </c>
      <c r="BK129" s="205">
        <f t="shared" si="9"/>
        <v>0</v>
      </c>
      <c r="BL129" s="14" t="s">
        <v>121</v>
      </c>
      <c r="BM129" s="204" t="s">
        <v>139</v>
      </c>
    </row>
    <row r="130" spans="1:65" s="2" customFormat="1" ht="37.9" customHeight="1">
      <c r="A130" s="31"/>
      <c r="B130" s="32"/>
      <c r="C130" s="192" t="s">
        <v>140</v>
      </c>
      <c r="D130" s="192" t="s">
        <v>117</v>
      </c>
      <c r="E130" s="193" t="s">
        <v>141</v>
      </c>
      <c r="F130" s="194" t="s">
        <v>142</v>
      </c>
      <c r="G130" s="195" t="s">
        <v>138</v>
      </c>
      <c r="H130" s="196">
        <v>5.726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40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121</v>
      </c>
      <c r="AT130" s="204" t="s">
        <v>117</v>
      </c>
      <c r="AU130" s="204" t="s">
        <v>122</v>
      </c>
      <c r="AY130" s="14" t="s">
        <v>115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122</v>
      </c>
      <c r="BK130" s="205">
        <f t="shared" si="9"/>
        <v>0</v>
      </c>
      <c r="BL130" s="14" t="s">
        <v>121</v>
      </c>
      <c r="BM130" s="204" t="s">
        <v>143</v>
      </c>
    </row>
    <row r="131" spans="1:65" s="2" customFormat="1" ht="33" customHeight="1">
      <c r="A131" s="31"/>
      <c r="B131" s="32"/>
      <c r="C131" s="192" t="s">
        <v>144</v>
      </c>
      <c r="D131" s="192" t="s">
        <v>117</v>
      </c>
      <c r="E131" s="193" t="s">
        <v>145</v>
      </c>
      <c r="F131" s="194" t="s">
        <v>146</v>
      </c>
      <c r="G131" s="195" t="s">
        <v>138</v>
      </c>
      <c r="H131" s="196">
        <v>14.316000000000001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121</v>
      </c>
      <c r="AT131" s="204" t="s">
        <v>117</v>
      </c>
      <c r="AU131" s="204" t="s">
        <v>122</v>
      </c>
      <c r="AY131" s="14" t="s">
        <v>115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122</v>
      </c>
      <c r="BK131" s="205">
        <f t="shared" si="9"/>
        <v>0</v>
      </c>
      <c r="BL131" s="14" t="s">
        <v>121</v>
      </c>
      <c r="BM131" s="204" t="s">
        <v>147</v>
      </c>
    </row>
    <row r="132" spans="1:65" s="2" customFormat="1" ht="16.5" customHeight="1">
      <c r="A132" s="31"/>
      <c r="B132" s="32"/>
      <c r="C132" s="192" t="s">
        <v>148</v>
      </c>
      <c r="D132" s="192" t="s">
        <v>117</v>
      </c>
      <c r="E132" s="193" t="s">
        <v>149</v>
      </c>
      <c r="F132" s="194" t="s">
        <v>150</v>
      </c>
      <c r="G132" s="195" t="s">
        <v>138</v>
      </c>
      <c r="H132" s="196">
        <v>14.316000000000001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40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121</v>
      </c>
      <c r="AT132" s="204" t="s">
        <v>117</v>
      </c>
      <c r="AU132" s="204" t="s">
        <v>122</v>
      </c>
      <c r="AY132" s="14" t="s">
        <v>115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122</v>
      </c>
      <c r="BK132" s="205">
        <f t="shared" si="9"/>
        <v>0</v>
      </c>
      <c r="BL132" s="14" t="s">
        <v>121</v>
      </c>
      <c r="BM132" s="204" t="s">
        <v>151</v>
      </c>
    </row>
    <row r="133" spans="1:65" s="2" customFormat="1" ht="24.2" customHeight="1">
      <c r="A133" s="31"/>
      <c r="B133" s="32"/>
      <c r="C133" s="192" t="s">
        <v>152</v>
      </c>
      <c r="D133" s="192" t="s">
        <v>117</v>
      </c>
      <c r="E133" s="193" t="s">
        <v>153</v>
      </c>
      <c r="F133" s="194" t="s">
        <v>154</v>
      </c>
      <c r="G133" s="195" t="s">
        <v>155</v>
      </c>
      <c r="H133" s="196">
        <v>24.337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40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121</v>
      </c>
      <c r="AT133" s="204" t="s">
        <v>117</v>
      </c>
      <c r="AU133" s="204" t="s">
        <v>122</v>
      </c>
      <c r="AY133" s="14" t="s">
        <v>115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122</v>
      </c>
      <c r="BK133" s="205">
        <f t="shared" si="9"/>
        <v>0</v>
      </c>
      <c r="BL133" s="14" t="s">
        <v>121</v>
      </c>
      <c r="BM133" s="204" t="s">
        <v>156</v>
      </c>
    </row>
    <row r="134" spans="1:65" s="2" customFormat="1" ht="21.75" customHeight="1">
      <c r="A134" s="31"/>
      <c r="B134" s="32"/>
      <c r="C134" s="192" t="s">
        <v>157</v>
      </c>
      <c r="D134" s="192" t="s">
        <v>117</v>
      </c>
      <c r="E134" s="193" t="s">
        <v>158</v>
      </c>
      <c r="F134" s="194" t="s">
        <v>159</v>
      </c>
      <c r="G134" s="195" t="s">
        <v>120</v>
      </c>
      <c r="H134" s="196">
        <v>47.72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121</v>
      </c>
      <c r="AT134" s="204" t="s">
        <v>117</v>
      </c>
      <c r="AU134" s="204" t="s">
        <v>122</v>
      </c>
      <c r="AY134" s="14" t="s">
        <v>115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122</v>
      </c>
      <c r="BK134" s="205">
        <f t="shared" si="9"/>
        <v>0</v>
      </c>
      <c r="BL134" s="14" t="s">
        <v>121</v>
      </c>
      <c r="BM134" s="204" t="s">
        <v>160</v>
      </c>
    </row>
    <row r="135" spans="1:65" s="12" customFormat="1" ht="22.9" customHeight="1">
      <c r="B135" s="176"/>
      <c r="C135" s="177"/>
      <c r="D135" s="178" t="s">
        <v>73</v>
      </c>
      <c r="E135" s="190" t="s">
        <v>135</v>
      </c>
      <c r="F135" s="190" t="s">
        <v>161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SUM(P136:P140)</f>
        <v>0</v>
      </c>
      <c r="Q135" s="184"/>
      <c r="R135" s="185">
        <f>SUM(R136:R140)</f>
        <v>90.991116199999993</v>
      </c>
      <c r="S135" s="184"/>
      <c r="T135" s="186">
        <f>SUM(T136:T140)</f>
        <v>0</v>
      </c>
      <c r="AR135" s="187" t="s">
        <v>82</v>
      </c>
      <c r="AT135" s="188" t="s">
        <v>73</v>
      </c>
      <c r="AU135" s="188" t="s">
        <v>82</v>
      </c>
      <c r="AY135" s="187" t="s">
        <v>115</v>
      </c>
      <c r="BK135" s="189">
        <f>SUM(BK136:BK140)</f>
        <v>0</v>
      </c>
    </row>
    <row r="136" spans="1:65" s="2" customFormat="1" ht="33" customHeight="1">
      <c r="A136" s="31"/>
      <c r="B136" s="32"/>
      <c r="C136" s="192" t="s">
        <v>162</v>
      </c>
      <c r="D136" s="192" t="s">
        <v>117</v>
      </c>
      <c r="E136" s="193" t="s">
        <v>163</v>
      </c>
      <c r="F136" s="194" t="s">
        <v>164</v>
      </c>
      <c r="G136" s="195" t="s">
        <v>120</v>
      </c>
      <c r="H136" s="196">
        <v>49.4</v>
      </c>
      <c r="I136" s="197"/>
      <c r="J136" s="198">
        <f>ROUND(I136*H136,2)</f>
        <v>0</v>
      </c>
      <c r="K136" s="199"/>
      <c r="L136" s="36"/>
      <c r="M136" s="200" t="s">
        <v>1</v>
      </c>
      <c r="N136" s="201" t="s">
        <v>40</v>
      </c>
      <c r="O136" s="72"/>
      <c r="P136" s="202">
        <f>O136*H136</f>
        <v>0</v>
      </c>
      <c r="Q136" s="202">
        <v>0.30359999999999998</v>
      </c>
      <c r="R136" s="202">
        <f>Q136*H136</f>
        <v>14.997839999999998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121</v>
      </c>
      <c r="AT136" s="204" t="s">
        <v>117</v>
      </c>
      <c r="AU136" s="204" t="s">
        <v>122</v>
      </c>
      <c r="AY136" s="14" t="s">
        <v>115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122</v>
      </c>
      <c r="BK136" s="205">
        <f>ROUND(I136*H136,2)</f>
        <v>0</v>
      </c>
      <c r="BL136" s="14" t="s">
        <v>121</v>
      </c>
      <c r="BM136" s="204" t="s">
        <v>165</v>
      </c>
    </row>
    <row r="137" spans="1:65" s="2" customFormat="1" ht="24.2" customHeight="1">
      <c r="A137" s="31"/>
      <c r="B137" s="32"/>
      <c r="C137" s="192" t="s">
        <v>166</v>
      </c>
      <c r="D137" s="192" t="s">
        <v>117</v>
      </c>
      <c r="E137" s="193" t="s">
        <v>167</v>
      </c>
      <c r="F137" s="194" t="s">
        <v>168</v>
      </c>
      <c r="G137" s="195" t="s">
        <v>120</v>
      </c>
      <c r="H137" s="196">
        <v>61.9</v>
      </c>
      <c r="I137" s="197"/>
      <c r="J137" s="198">
        <f>ROUND(I137*H137,2)</f>
        <v>0</v>
      </c>
      <c r="K137" s="199"/>
      <c r="L137" s="36"/>
      <c r="M137" s="200" t="s">
        <v>1</v>
      </c>
      <c r="N137" s="201" t="s">
        <v>40</v>
      </c>
      <c r="O137" s="72"/>
      <c r="P137" s="202">
        <f>O137*H137</f>
        <v>0</v>
      </c>
      <c r="Q137" s="202">
        <v>0.33590999999999999</v>
      </c>
      <c r="R137" s="202">
        <f>Q137*H137</f>
        <v>20.792828999999998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121</v>
      </c>
      <c r="AT137" s="204" t="s">
        <v>117</v>
      </c>
      <c r="AU137" s="204" t="s">
        <v>122</v>
      </c>
      <c r="AY137" s="14" t="s">
        <v>115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122</v>
      </c>
      <c r="BK137" s="205">
        <f>ROUND(I137*H137,2)</f>
        <v>0</v>
      </c>
      <c r="BL137" s="14" t="s">
        <v>121</v>
      </c>
      <c r="BM137" s="204" t="s">
        <v>169</v>
      </c>
    </row>
    <row r="138" spans="1:65" s="2" customFormat="1" ht="33" customHeight="1">
      <c r="A138" s="31"/>
      <c r="B138" s="32"/>
      <c r="C138" s="192" t="s">
        <v>170</v>
      </c>
      <c r="D138" s="192" t="s">
        <v>117</v>
      </c>
      <c r="E138" s="193" t="s">
        <v>171</v>
      </c>
      <c r="F138" s="194" t="s">
        <v>172</v>
      </c>
      <c r="G138" s="195" t="s">
        <v>120</v>
      </c>
      <c r="H138" s="196">
        <v>416.56</v>
      </c>
      <c r="I138" s="197"/>
      <c r="J138" s="198">
        <f>ROUND(I138*H138,2)</f>
        <v>0</v>
      </c>
      <c r="K138" s="199"/>
      <c r="L138" s="36"/>
      <c r="M138" s="200" t="s">
        <v>1</v>
      </c>
      <c r="N138" s="201" t="s">
        <v>40</v>
      </c>
      <c r="O138" s="72"/>
      <c r="P138" s="202">
        <f>O138*H138</f>
        <v>0</v>
      </c>
      <c r="Q138" s="202">
        <v>7.1000000000000002E-4</v>
      </c>
      <c r="R138" s="202">
        <f>Q138*H138</f>
        <v>0.29575760000000001</v>
      </c>
      <c r="S138" s="202">
        <v>0</v>
      </c>
      <c r="T138" s="203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121</v>
      </c>
      <c r="AT138" s="204" t="s">
        <v>117</v>
      </c>
      <c r="AU138" s="204" t="s">
        <v>122</v>
      </c>
      <c r="AY138" s="14" t="s">
        <v>115</v>
      </c>
      <c r="BE138" s="205">
        <f>IF(N138="základná",J138,0)</f>
        <v>0</v>
      </c>
      <c r="BF138" s="205">
        <f>IF(N138="znížená",J138,0)</f>
        <v>0</v>
      </c>
      <c r="BG138" s="205">
        <f>IF(N138="zákl. prenesená",J138,0)</f>
        <v>0</v>
      </c>
      <c r="BH138" s="205">
        <f>IF(N138="zníž. prenesená",J138,0)</f>
        <v>0</v>
      </c>
      <c r="BI138" s="205">
        <f>IF(N138="nulová",J138,0)</f>
        <v>0</v>
      </c>
      <c r="BJ138" s="14" t="s">
        <v>122</v>
      </c>
      <c r="BK138" s="205">
        <f>ROUND(I138*H138,2)</f>
        <v>0</v>
      </c>
      <c r="BL138" s="14" t="s">
        <v>121</v>
      </c>
      <c r="BM138" s="204" t="s">
        <v>173</v>
      </c>
    </row>
    <row r="139" spans="1:65" s="2" customFormat="1" ht="33" customHeight="1">
      <c r="A139" s="31"/>
      <c r="B139" s="32"/>
      <c r="C139" s="192" t="s">
        <v>174</v>
      </c>
      <c r="D139" s="192" t="s">
        <v>117</v>
      </c>
      <c r="E139" s="193" t="s">
        <v>175</v>
      </c>
      <c r="F139" s="194" t="s">
        <v>176</v>
      </c>
      <c r="G139" s="195" t="s">
        <v>120</v>
      </c>
      <c r="H139" s="196">
        <v>416.56</v>
      </c>
      <c r="I139" s="197"/>
      <c r="J139" s="198">
        <f>ROUND(I139*H139,2)</f>
        <v>0</v>
      </c>
      <c r="K139" s="199"/>
      <c r="L139" s="36"/>
      <c r="M139" s="200" t="s">
        <v>1</v>
      </c>
      <c r="N139" s="201" t="s">
        <v>40</v>
      </c>
      <c r="O139" s="72"/>
      <c r="P139" s="202">
        <f>O139*H139</f>
        <v>0</v>
      </c>
      <c r="Q139" s="202">
        <v>0.12966</v>
      </c>
      <c r="R139" s="202">
        <f>Q139*H139</f>
        <v>54.011169600000002</v>
      </c>
      <c r="S139" s="202">
        <v>0</v>
      </c>
      <c r="T139" s="20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121</v>
      </c>
      <c r="AT139" s="204" t="s">
        <v>117</v>
      </c>
      <c r="AU139" s="204" t="s">
        <v>122</v>
      </c>
      <c r="AY139" s="14" t="s">
        <v>115</v>
      </c>
      <c r="BE139" s="205">
        <f>IF(N139="základná",J139,0)</f>
        <v>0</v>
      </c>
      <c r="BF139" s="205">
        <f>IF(N139="znížená",J139,0)</f>
        <v>0</v>
      </c>
      <c r="BG139" s="205">
        <f>IF(N139="zákl. prenesená",J139,0)</f>
        <v>0</v>
      </c>
      <c r="BH139" s="205">
        <f>IF(N139="zníž. prenesená",J139,0)</f>
        <v>0</v>
      </c>
      <c r="BI139" s="205">
        <f>IF(N139="nulová",J139,0)</f>
        <v>0</v>
      </c>
      <c r="BJ139" s="14" t="s">
        <v>122</v>
      </c>
      <c r="BK139" s="205">
        <f>ROUND(I139*H139,2)</f>
        <v>0</v>
      </c>
      <c r="BL139" s="14" t="s">
        <v>121</v>
      </c>
      <c r="BM139" s="204" t="s">
        <v>177</v>
      </c>
    </row>
    <row r="140" spans="1:65" s="2" customFormat="1" ht="16.5" customHeight="1">
      <c r="A140" s="31"/>
      <c r="B140" s="32"/>
      <c r="C140" s="192" t="s">
        <v>178</v>
      </c>
      <c r="D140" s="192" t="s">
        <v>117</v>
      </c>
      <c r="E140" s="193" t="s">
        <v>179</v>
      </c>
      <c r="F140" s="194" t="s">
        <v>180</v>
      </c>
      <c r="G140" s="195" t="s">
        <v>133</v>
      </c>
      <c r="H140" s="196">
        <v>248.2</v>
      </c>
      <c r="I140" s="197"/>
      <c r="J140" s="198">
        <f>ROUND(I140*H140,2)</f>
        <v>0</v>
      </c>
      <c r="K140" s="199"/>
      <c r="L140" s="36"/>
      <c r="M140" s="200" t="s">
        <v>1</v>
      </c>
      <c r="N140" s="201" t="s">
        <v>40</v>
      </c>
      <c r="O140" s="72"/>
      <c r="P140" s="202">
        <f>O140*H140</f>
        <v>0</v>
      </c>
      <c r="Q140" s="202">
        <v>3.5999999999999999E-3</v>
      </c>
      <c r="R140" s="202">
        <f>Q140*H140</f>
        <v>0.89351999999999998</v>
      </c>
      <c r="S140" s="202">
        <v>0</v>
      </c>
      <c r="T140" s="203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121</v>
      </c>
      <c r="AT140" s="204" t="s">
        <v>117</v>
      </c>
      <c r="AU140" s="204" t="s">
        <v>122</v>
      </c>
      <c r="AY140" s="14" t="s">
        <v>115</v>
      </c>
      <c r="BE140" s="205">
        <f>IF(N140="základná",J140,0)</f>
        <v>0</v>
      </c>
      <c r="BF140" s="205">
        <f>IF(N140="znížená",J140,0)</f>
        <v>0</v>
      </c>
      <c r="BG140" s="205">
        <f>IF(N140="zákl. prenesená",J140,0)</f>
        <v>0</v>
      </c>
      <c r="BH140" s="205">
        <f>IF(N140="zníž. prenesená",J140,0)</f>
        <v>0</v>
      </c>
      <c r="BI140" s="205">
        <f>IF(N140="nulová",J140,0)</f>
        <v>0</v>
      </c>
      <c r="BJ140" s="14" t="s">
        <v>122</v>
      </c>
      <c r="BK140" s="205">
        <f>ROUND(I140*H140,2)</f>
        <v>0</v>
      </c>
      <c r="BL140" s="14" t="s">
        <v>121</v>
      </c>
      <c r="BM140" s="204" t="s">
        <v>181</v>
      </c>
    </row>
    <row r="141" spans="1:65" s="12" customFormat="1" ht="22.9" customHeight="1">
      <c r="B141" s="176"/>
      <c r="C141" s="177"/>
      <c r="D141" s="178" t="s">
        <v>73</v>
      </c>
      <c r="E141" s="190" t="s">
        <v>148</v>
      </c>
      <c r="F141" s="190" t="s">
        <v>182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1.64256</v>
      </c>
      <c r="S141" s="184"/>
      <c r="T141" s="186">
        <f>SUM(T142:T143)</f>
        <v>0</v>
      </c>
      <c r="AR141" s="187" t="s">
        <v>82</v>
      </c>
      <c r="AT141" s="188" t="s">
        <v>73</v>
      </c>
      <c r="AU141" s="188" t="s">
        <v>82</v>
      </c>
      <c r="AY141" s="187" t="s">
        <v>115</v>
      </c>
      <c r="BK141" s="189">
        <f>SUM(BK142:BK143)</f>
        <v>0</v>
      </c>
    </row>
    <row r="142" spans="1:65" s="2" customFormat="1" ht="16.5" customHeight="1">
      <c r="A142" s="31"/>
      <c r="B142" s="32"/>
      <c r="C142" s="192" t="s">
        <v>183</v>
      </c>
      <c r="D142" s="192" t="s">
        <v>117</v>
      </c>
      <c r="E142" s="193" t="s">
        <v>184</v>
      </c>
      <c r="F142" s="194" t="s">
        <v>185</v>
      </c>
      <c r="G142" s="195" t="s">
        <v>186</v>
      </c>
      <c r="H142" s="196">
        <v>2</v>
      </c>
      <c r="I142" s="197"/>
      <c r="J142" s="198">
        <f>ROUND(I142*H142,2)</f>
        <v>0</v>
      </c>
      <c r="K142" s="199"/>
      <c r="L142" s="36"/>
      <c r="M142" s="200" t="s">
        <v>1</v>
      </c>
      <c r="N142" s="201" t="s">
        <v>40</v>
      </c>
      <c r="O142" s="72"/>
      <c r="P142" s="202">
        <f>O142*H142</f>
        <v>0</v>
      </c>
      <c r="Q142" s="202">
        <v>0.41064000000000001</v>
      </c>
      <c r="R142" s="202">
        <f>Q142*H142</f>
        <v>0.82128000000000001</v>
      </c>
      <c r="S142" s="202">
        <v>0</v>
      </c>
      <c r="T142" s="20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121</v>
      </c>
      <c r="AT142" s="204" t="s">
        <v>117</v>
      </c>
      <c r="AU142" s="204" t="s">
        <v>122</v>
      </c>
      <c r="AY142" s="14" t="s">
        <v>115</v>
      </c>
      <c r="BE142" s="205">
        <f>IF(N142="základná",J142,0)</f>
        <v>0</v>
      </c>
      <c r="BF142" s="205">
        <f>IF(N142="znížená",J142,0)</f>
        <v>0</v>
      </c>
      <c r="BG142" s="205">
        <f>IF(N142="zákl. prenesená",J142,0)</f>
        <v>0</v>
      </c>
      <c r="BH142" s="205">
        <f>IF(N142="zníž. prenesená",J142,0)</f>
        <v>0</v>
      </c>
      <c r="BI142" s="205">
        <f>IF(N142="nulová",J142,0)</f>
        <v>0</v>
      </c>
      <c r="BJ142" s="14" t="s">
        <v>122</v>
      </c>
      <c r="BK142" s="205">
        <f>ROUND(I142*H142,2)</f>
        <v>0</v>
      </c>
      <c r="BL142" s="14" t="s">
        <v>121</v>
      </c>
      <c r="BM142" s="204" t="s">
        <v>187</v>
      </c>
    </row>
    <row r="143" spans="1:65" s="2" customFormat="1" ht="16.5" customHeight="1">
      <c r="A143" s="31"/>
      <c r="B143" s="32"/>
      <c r="C143" s="192" t="s">
        <v>188</v>
      </c>
      <c r="D143" s="192" t="s">
        <v>117</v>
      </c>
      <c r="E143" s="193" t="s">
        <v>189</v>
      </c>
      <c r="F143" s="194" t="s">
        <v>190</v>
      </c>
      <c r="G143" s="195" t="s">
        <v>186</v>
      </c>
      <c r="H143" s="196">
        <v>2</v>
      </c>
      <c r="I143" s="197"/>
      <c r="J143" s="198">
        <f>ROUND(I143*H143,2)</f>
        <v>0</v>
      </c>
      <c r="K143" s="199"/>
      <c r="L143" s="36"/>
      <c r="M143" s="200" t="s">
        <v>1</v>
      </c>
      <c r="N143" s="201" t="s">
        <v>40</v>
      </c>
      <c r="O143" s="72"/>
      <c r="P143" s="202">
        <f>O143*H143</f>
        <v>0</v>
      </c>
      <c r="Q143" s="202">
        <v>0.41064000000000001</v>
      </c>
      <c r="R143" s="202">
        <f>Q143*H143</f>
        <v>0.82128000000000001</v>
      </c>
      <c r="S143" s="202">
        <v>0</v>
      </c>
      <c r="T143" s="203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121</v>
      </c>
      <c r="AT143" s="204" t="s">
        <v>117</v>
      </c>
      <c r="AU143" s="204" t="s">
        <v>122</v>
      </c>
      <c r="AY143" s="14" t="s">
        <v>115</v>
      </c>
      <c r="BE143" s="205">
        <f>IF(N143="základná",J143,0)</f>
        <v>0</v>
      </c>
      <c r="BF143" s="205">
        <f>IF(N143="znížená",J143,0)</f>
        <v>0</v>
      </c>
      <c r="BG143" s="205">
        <f>IF(N143="zákl. prenesená",J143,0)</f>
        <v>0</v>
      </c>
      <c r="BH143" s="205">
        <f>IF(N143="zníž. prenesená",J143,0)</f>
        <v>0</v>
      </c>
      <c r="BI143" s="205">
        <f>IF(N143="nulová",J143,0)</f>
        <v>0</v>
      </c>
      <c r="BJ143" s="14" t="s">
        <v>122</v>
      </c>
      <c r="BK143" s="205">
        <f>ROUND(I143*H143,2)</f>
        <v>0</v>
      </c>
      <c r="BL143" s="14" t="s">
        <v>121</v>
      </c>
      <c r="BM143" s="204" t="s">
        <v>191</v>
      </c>
    </row>
    <row r="144" spans="1:65" s="12" customFormat="1" ht="22.9" customHeight="1">
      <c r="B144" s="176"/>
      <c r="C144" s="177"/>
      <c r="D144" s="178" t="s">
        <v>73</v>
      </c>
      <c r="E144" s="190" t="s">
        <v>152</v>
      </c>
      <c r="F144" s="190" t="s">
        <v>192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SUM(P145:P158)</f>
        <v>0</v>
      </c>
      <c r="Q144" s="184"/>
      <c r="R144" s="185">
        <f>SUM(R145:R158)</f>
        <v>72.402878109999989</v>
      </c>
      <c r="S144" s="184"/>
      <c r="T144" s="186">
        <f>SUM(T145:T158)</f>
        <v>0</v>
      </c>
      <c r="AR144" s="187" t="s">
        <v>82</v>
      </c>
      <c r="AT144" s="188" t="s">
        <v>73</v>
      </c>
      <c r="AU144" s="188" t="s">
        <v>82</v>
      </c>
      <c r="AY144" s="187" t="s">
        <v>115</v>
      </c>
      <c r="BK144" s="189">
        <f>SUM(BK145:BK158)</f>
        <v>0</v>
      </c>
    </row>
    <row r="145" spans="1:65" s="2" customFormat="1" ht="33" customHeight="1">
      <c r="A145" s="31"/>
      <c r="B145" s="32"/>
      <c r="C145" s="192" t="s">
        <v>193</v>
      </c>
      <c r="D145" s="192" t="s">
        <v>117</v>
      </c>
      <c r="E145" s="193" t="s">
        <v>194</v>
      </c>
      <c r="F145" s="194" t="s">
        <v>195</v>
      </c>
      <c r="G145" s="195" t="s">
        <v>133</v>
      </c>
      <c r="H145" s="196">
        <v>22</v>
      </c>
      <c r="I145" s="197"/>
      <c r="J145" s="198">
        <f t="shared" ref="J145:J158" si="10">ROUND(I145*H145,2)</f>
        <v>0</v>
      </c>
      <c r="K145" s="199"/>
      <c r="L145" s="36"/>
      <c r="M145" s="200" t="s">
        <v>1</v>
      </c>
      <c r="N145" s="201" t="s">
        <v>40</v>
      </c>
      <c r="O145" s="72"/>
      <c r="P145" s="202">
        <f t="shared" ref="P145:P158" si="11">O145*H145</f>
        <v>0</v>
      </c>
      <c r="Q145" s="202">
        <v>0.19697000000000001</v>
      </c>
      <c r="R145" s="202">
        <f t="shared" ref="R145:R158" si="12">Q145*H145</f>
        <v>4.3333399999999997</v>
      </c>
      <c r="S145" s="202">
        <v>0</v>
      </c>
      <c r="T145" s="203">
        <f t="shared" ref="T145:T158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121</v>
      </c>
      <c r="AT145" s="204" t="s">
        <v>117</v>
      </c>
      <c r="AU145" s="204" t="s">
        <v>122</v>
      </c>
      <c r="AY145" s="14" t="s">
        <v>115</v>
      </c>
      <c r="BE145" s="205">
        <f t="shared" ref="BE145:BE158" si="14">IF(N145="základná",J145,0)</f>
        <v>0</v>
      </c>
      <c r="BF145" s="205">
        <f t="shared" ref="BF145:BF158" si="15">IF(N145="znížená",J145,0)</f>
        <v>0</v>
      </c>
      <c r="BG145" s="205">
        <f t="shared" ref="BG145:BG158" si="16">IF(N145="zákl. prenesená",J145,0)</f>
        <v>0</v>
      </c>
      <c r="BH145" s="205">
        <f t="shared" ref="BH145:BH158" si="17">IF(N145="zníž. prenesená",J145,0)</f>
        <v>0</v>
      </c>
      <c r="BI145" s="205">
        <f t="shared" ref="BI145:BI158" si="18">IF(N145="nulová",J145,0)</f>
        <v>0</v>
      </c>
      <c r="BJ145" s="14" t="s">
        <v>122</v>
      </c>
      <c r="BK145" s="205">
        <f t="shared" ref="BK145:BK158" si="19">ROUND(I145*H145,2)</f>
        <v>0</v>
      </c>
      <c r="BL145" s="14" t="s">
        <v>121</v>
      </c>
      <c r="BM145" s="204" t="s">
        <v>196</v>
      </c>
    </row>
    <row r="146" spans="1:65" s="2" customFormat="1" ht="16.5" customHeight="1">
      <c r="A146" s="31"/>
      <c r="B146" s="32"/>
      <c r="C146" s="206" t="s">
        <v>197</v>
      </c>
      <c r="D146" s="206" t="s">
        <v>198</v>
      </c>
      <c r="E146" s="207" t="s">
        <v>199</v>
      </c>
      <c r="F146" s="208" t="s">
        <v>200</v>
      </c>
      <c r="G146" s="209" t="s">
        <v>186</v>
      </c>
      <c r="H146" s="210">
        <v>22.22</v>
      </c>
      <c r="I146" s="211"/>
      <c r="J146" s="212">
        <f t="shared" si="10"/>
        <v>0</v>
      </c>
      <c r="K146" s="213"/>
      <c r="L146" s="214"/>
      <c r="M146" s="215" t="s">
        <v>1</v>
      </c>
      <c r="N146" s="216" t="s">
        <v>40</v>
      </c>
      <c r="O146" s="72"/>
      <c r="P146" s="202">
        <f t="shared" si="11"/>
        <v>0</v>
      </c>
      <c r="Q146" s="202">
        <v>8.5000000000000006E-2</v>
      </c>
      <c r="R146" s="202">
        <f t="shared" si="12"/>
        <v>1.8887</v>
      </c>
      <c r="S146" s="202">
        <v>0</v>
      </c>
      <c r="T146" s="203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148</v>
      </c>
      <c r="AT146" s="204" t="s">
        <v>198</v>
      </c>
      <c r="AU146" s="204" t="s">
        <v>122</v>
      </c>
      <c r="AY146" s="14" t="s">
        <v>115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122</v>
      </c>
      <c r="BK146" s="205">
        <f t="shared" si="19"/>
        <v>0</v>
      </c>
      <c r="BL146" s="14" t="s">
        <v>121</v>
      </c>
      <c r="BM146" s="204" t="s">
        <v>201</v>
      </c>
    </row>
    <row r="147" spans="1:65" s="2" customFormat="1" ht="33" customHeight="1">
      <c r="A147" s="31"/>
      <c r="B147" s="32"/>
      <c r="C147" s="192" t="s">
        <v>7</v>
      </c>
      <c r="D147" s="192" t="s">
        <v>117</v>
      </c>
      <c r="E147" s="193" t="s">
        <v>202</v>
      </c>
      <c r="F147" s="194" t="s">
        <v>203</v>
      </c>
      <c r="G147" s="195" t="s">
        <v>133</v>
      </c>
      <c r="H147" s="196">
        <v>101.5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40</v>
      </c>
      <c r="O147" s="72"/>
      <c r="P147" s="202">
        <f t="shared" si="11"/>
        <v>0</v>
      </c>
      <c r="Q147" s="202">
        <v>0.15112999999999999</v>
      </c>
      <c r="R147" s="202">
        <f t="shared" si="12"/>
        <v>15.339694999999999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121</v>
      </c>
      <c r="AT147" s="204" t="s">
        <v>117</v>
      </c>
      <c r="AU147" s="204" t="s">
        <v>122</v>
      </c>
      <c r="AY147" s="14" t="s">
        <v>115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122</v>
      </c>
      <c r="BK147" s="205">
        <f t="shared" si="19"/>
        <v>0</v>
      </c>
      <c r="BL147" s="14" t="s">
        <v>121</v>
      </c>
      <c r="BM147" s="204" t="s">
        <v>204</v>
      </c>
    </row>
    <row r="148" spans="1:65" s="2" customFormat="1" ht="16.5" customHeight="1">
      <c r="A148" s="31"/>
      <c r="B148" s="32"/>
      <c r="C148" s="206" t="s">
        <v>205</v>
      </c>
      <c r="D148" s="206" t="s">
        <v>198</v>
      </c>
      <c r="E148" s="207" t="s">
        <v>199</v>
      </c>
      <c r="F148" s="208" t="s">
        <v>200</v>
      </c>
      <c r="G148" s="209" t="s">
        <v>186</v>
      </c>
      <c r="H148" s="210">
        <v>102.515</v>
      </c>
      <c r="I148" s="211"/>
      <c r="J148" s="212">
        <f t="shared" si="10"/>
        <v>0</v>
      </c>
      <c r="K148" s="213"/>
      <c r="L148" s="214"/>
      <c r="M148" s="215" t="s">
        <v>1</v>
      </c>
      <c r="N148" s="216" t="s">
        <v>40</v>
      </c>
      <c r="O148" s="72"/>
      <c r="P148" s="202">
        <f t="shared" si="11"/>
        <v>0</v>
      </c>
      <c r="Q148" s="202">
        <v>8.5000000000000006E-2</v>
      </c>
      <c r="R148" s="202">
        <f t="shared" si="12"/>
        <v>8.713775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148</v>
      </c>
      <c r="AT148" s="204" t="s">
        <v>198</v>
      </c>
      <c r="AU148" s="204" t="s">
        <v>122</v>
      </c>
      <c r="AY148" s="14" t="s">
        <v>115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122</v>
      </c>
      <c r="BK148" s="205">
        <f t="shared" si="19"/>
        <v>0</v>
      </c>
      <c r="BL148" s="14" t="s">
        <v>121</v>
      </c>
      <c r="BM148" s="204" t="s">
        <v>206</v>
      </c>
    </row>
    <row r="149" spans="1:65" s="2" customFormat="1" ht="33" customHeight="1">
      <c r="A149" s="31"/>
      <c r="B149" s="32"/>
      <c r="C149" s="192" t="s">
        <v>207</v>
      </c>
      <c r="D149" s="192" t="s">
        <v>117</v>
      </c>
      <c r="E149" s="193" t="s">
        <v>208</v>
      </c>
      <c r="F149" s="194" t="s">
        <v>209</v>
      </c>
      <c r="G149" s="195" t="s">
        <v>133</v>
      </c>
      <c r="H149" s="196">
        <v>119.3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40</v>
      </c>
      <c r="O149" s="72"/>
      <c r="P149" s="202">
        <f t="shared" si="11"/>
        <v>0</v>
      </c>
      <c r="Q149" s="202">
        <v>0.12662000000000001</v>
      </c>
      <c r="R149" s="202">
        <f t="shared" si="12"/>
        <v>15.105766000000001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121</v>
      </c>
      <c r="AT149" s="204" t="s">
        <v>117</v>
      </c>
      <c r="AU149" s="204" t="s">
        <v>122</v>
      </c>
      <c r="AY149" s="14" t="s">
        <v>115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122</v>
      </c>
      <c r="BK149" s="205">
        <f t="shared" si="19"/>
        <v>0</v>
      </c>
      <c r="BL149" s="14" t="s">
        <v>121</v>
      </c>
      <c r="BM149" s="204" t="s">
        <v>210</v>
      </c>
    </row>
    <row r="150" spans="1:65" s="2" customFormat="1" ht="21.75" customHeight="1">
      <c r="A150" s="31"/>
      <c r="B150" s="32"/>
      <c r="C150" s="206" t="s">
        <v>211</v>
      </c>
      <c r="D150" s="206" t="s">
        <v>198</v>
      </c>
      <c r="E150" s="207" t="s">
        <v>212</v>
      </c>
      <c r="F150" s="208" t="s">
        <v>213</v>
      </c>
      <c r="G150" s="209" t="s">
        <v>186</v>
      </c>
      <c r="H150" s="210">
        <v>120.49299999999999</v>
      </c>
      <c r="I150" s="211"/>
      <c r="J150" s="212">
        <f t="shared" si="10"/>
        <v>0</v>
      </c>
      <c r="K150" s="213"/>
      <c r="L150" s="214"/>
      <c r="M150" s="215" t="s">
        <v>1</v>
      </c>
      <c r="N150" s="216" t="s">
        <v>40</v>
      </c>
      <c r="O150" s="72"/>
      <c r="P150" s="202">
        <f t="shared" si="11"/>
        <v>0</v>
      </c>
      <c r="Q150" s="202">
        <v>2.3E-2</v>
      </c>
      <c r="R150" s="202">
        <f t="shared" si="12"/>
        <v>2.7713389999999998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148</v>
      </c>
      <c r="AT150" s="204" t="s">
        <v>198</v>
      </c>
      <c r="AU150" s="204" t="s">
        <v>122</v>
      </c>
      <c r="AY150" s="14" t="s">
        <v>115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122</v>
      </c>
      <c r="BK150" s="205">
        <f t="shared" si="19"/>
        <v>0</v>
      </c>
      <c r="BL150" s="14" t="s">
        <v>121</v>
      </c>
      <c r="BM150" s="204" t="s">
        <v>214</v>
      </c>
    </row>
    <row r="151" spans="1:65" s="2" customFormat="1" ht="33" customHeight="1">
      <c r="A151" s="31"/>
      <c r="B151" s="32"/>
      <c r="C151" s="192" t="s">
        <v>215</v>
      </c>
      <c r="D151" s="192" t="s">
        <v>117</v>
      </c>
      <c r="E151" s="193" t="s">
        <v>216</v>
      </c>
      <c r="F151" s="194" t="s">
        <v>217</v>
      </c>
      <c r="G151" s="195" t="s">
        <v>138</v>
      </c>
      <c r="H151" s="196">
        <v>10.946999999999999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40</v>
      </c>
      <c r="O151" s="72"/>
      <c r="P151" s="202">
        <f t="shared" si="11"/>
        <v>0</v>
      </c>
      <c r="Q151" s="202">
        <v>2.2151299999999998</v>
      </c>
      <c r="R151" s="202">
        <f t="shared" si="12"/>
        <v>24.249028109999998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121</v>
      </c>
      <c r="AT151" s="204" t="s">
        <v>117</v>
      </c>
      <c r="AU151" s="204" t="s">
        <v>122</v>
      </c>
      <c r="AY151" s="14" t="s">
        <v>115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122</v>
      </c>
      <c r="BK151" s="205">
        <f t="shared" si="19"/>
        <v>0</v>
      </c>
      <c r="BL151" s="14" t="s">
        <v>121</v>
      </c>
      <c r="BM151" s="204" t="s">
        <v>218</v>
      </c>
    </row>
    <row r="152" spans="1:65" s="2" customFormat="1" ht="24.2" customHeight="1">
      <c r="A152" s="31"/>
      <c r="B152" s="32"/>
      <c r="C152" s="192" t="s">
        <v>219</v>
      </c>
      <c r="D152" s="192" t="s">
        <v>117</v>
      </c>
      <c r="E152" s="193" t="s">
        <v>220</v>
      </c>
      <c r="F152" s="194" t="s">
        <v>221</v>
      </c>
      <c r="G152" s="195" t="s">
        <v>133</v>
      </c>
      <c r="H152" s="196">
        <v>124.7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40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121</v>
      </c>
      <c r="AT152" s="204" t="s">
        <v>117</v>
      </c>
      <c r="AU152" s="204" t="s">
        <v>122</v>
      </c>
      <c r="AY152" s="14" t="s">
        <v>115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122</v>
      </c>
      <c r="BK152" s="205">
        <f t="shared" si="19"/>
        <v>0</v>
      </c>
      <c r="BL152" s="14" t="s">
        <v>121</v>
      </c>
      <c r="BM152" s="204" t="s">
        <v>222</v>
      </c>
    </row>
    <row r="153" spans="1:65" s="2" customFormat="1" ht="24.2" customHeight="1">
      <c r="A153" s="31"/>
      <c r="B153" s="32"/>
      <c r="C153" s="192" t="s">
        <v>223</v>
      </c>
      <c r="D153" s="192" t="s">
        <v>117</v>
      </c>
      <c r="E153" s="193" t="s">
        <v>224</v>
      </c>
      <c r="F153" s="194" t="s">
        <v>225</v>
      </c>
      <c r="G153" s="195" t="s">
        <v>133</v>
      </c>
      <c r="H153" s="196">
        <v>124.7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40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121</v>
      </c>
      <c r="AT153" s="204" t="s">
        <v>117</v>
      </c>
      <c r="AU153" s="204" t="s">
        <v>122</v>
      </c>
      <c r="AY153" s="14" t="s">
        <v>115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122</v>
      </c>
      <c r="BK153" s="205">
        <f t="shared" si="19"/>
        <v>0</v>
      </c>
      <c r="BL153" s="14" t="s">
        <v>121</v>
      </c>
      <c r="BM153" s="204" t="s">
        <v>226</v>
      </c>
    </row>
    <row r="154" spans="1:65" s="2" customFormat="1" ht="24.2" customHeight="1">
      <c r="A154" s="31"/>
      <c r="B154" s="32"/>
      <c r="C154" s="192" t="s">
        <v>227</v>
      </c>
      <c r="D154" s="192" t="s">
        <v>117</v>
      </c>
      <c r="E154" s="193" t="s">
        <v>228</v>
      </c>
      <c r="F154" s="194" t="s">
        <v>229</v>
      </c>
      <c r="G154" s="195" t="s">
        <v>133</v>
      </c>
      <c r="H154" s="196">
        <v>123.5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40</v>
      </c>
      <c r="O154" s="72"/>
      <c r="P154" s="202">
        <f t="shared" si="11"/>
        <v>0</v>
      </c>
      <c r="Q154" s="202">
        <v>1.0000000000000001E-5</v>
      </c>
      <c r="R154" s="202">
        <f t="shared" si="12"/>
        <v>1.2350000000000002E-3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121</v>
      </c>
      <c r="AT154" s="204" t="s">
        <v>117</v>
      </c>
      <c r="AU154" s="204" t="s">
        <v>122</v>
      </c>
      <c r="AY154" s="14" t="s">
        <v>115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122</v>
      </c>
      <c r="BK154" s="205">
        <f t="shared" si="19"/>
        <v>0</v>
      </c>
      <c r="BL154" s="14" t="s">
        <v>121</v>
      </c>
      <c r="BM154" s="204" t="s">
        <v>230</v>
      </c>
    </row>
    <row r="155" spans="1:65" s="2" customFormat="1" ht="21.75" customHeight="1">
      <c r="A155" s="31"/>
      <c r="B155" s="32"/>
      <c r="C155" s="192" t="s">
        <v>231</v>
      </c>
      <c r="D155" s="192" t="s">
        <v>117</v>
      </c>
      <c r="E155" s="193" t="s">
        <v>232</v>
      </c>
      <c r="F155" s="194" t="s">
        <v>233</v>
      </c>
      <c r="G155" s="195" t="s">
        <v>155</v>
      </c>
      <c r="H155" s="196">
        <v>38.729999999999997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40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121</v>
      </c>
      <c r="AT155" s="204" t="s">
        <v>117</v>
      </c>
      <c r="AU155" s="204" t="s">
        <v>122</v>
      </c>
      <c r="AY155" s="14" t="s">
        <v>115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122</v>
      </c>
      <c r="BK155" s="205">
        <f t="shared" si="19"/>
        <v>0</v>
      </c>
      <c r="BL155" s="14" t="s">
        <v>121</v>
      </c>
      <c r="BM155" s="204" t="s">
        <v>234</v>
      </c>
    </row>
    <row r="156" spans="1:65" s="2" customFormat="1" ht="24.2" customHeight="1">
      <c r="A156" s="31"/>
      <c r="B156" s="32"/>
      <c r="C156" s="192" t="s">
        <v>235</v>
      </c>
      <c r="D156" s="192" t="s">
        <v>117</v>
      </c>
      <c r="E156" s="193" t="s">
        <v>236</v>
      </c>
      <c r="F156" s="194" t="s">
        <v>237</v>
      </c>
      <c r="G156" s="195" t="s">
        <v>155</v>
      </c>
      <c r="H156" s="196">
        <v>422.15699999999998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40</v>
      </c>
      <c r="O156" s="72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121</v>
      </c>
      <c r="AT156" s="204" t="s">
        <v>117</v>
      </c>
      <c r="AU156" s="204" t="s">
        <v>122</v>
      </c>
      <c r="AY156" s="14" t="s">
        <v>115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122</v>
      </c>
      <c r="BK156" s="205">
        <f t="shared" si="19"/>
        <v>0</v>
      </c>
      <c r="BL156" s="14" t="s">
        <v>121</v>
      </c>
      <c r="BM156" s="204" t="s">
        <v>238</v>
      </c>
    </row>
    <row r="157" spans="1:65" s="2" customFormat="1" ht="24.2" customHeight="1">
      <c r="A157" s="31"/>
      <c r="B157" s="32"/>
      <c r="C157" s="192" t="s">
        <v>239</v>
      </c>
      <c r="D157" s="192" t="s">
        <v>117</v>
      </c>
      <c r="E157" s="193" t="s">
        <v>240</v>
      </c>
      <c r="F157" s="194" t="s">
        <v>241</v>
      </c>
      <c r="G157" s="195" t="s">
        <v>155</v>
      </c>
      <c r="H157" s="196">
        <v>29.515000000000001</v>
      </c>
      <c r="I157" s="197"/>
      <c r="J157" s="198">
        <f t="shared" si="10"/>
        <v>0</v>
      </c>
      <c r="K157" s="199"/>
      <c r="L157" s="36"/>
      <c r="M157" s="200" t="s">
        <v>1</v>
      </c>
      <c r="N157" s="201" t="s">
        <v>40</v>
      </c>
      <c r="O157" s="72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121</v>
      </c>
      <c r="AT157" s="204" t="s">
        <v>117</v>
      </c>
      <c r="AU157" s="204" t="s">
        <v>122</v>
      </c>
      <c r="AY157" s="14" t="s">
        <v>115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122</v>
      </c>
      <c r="BK157" s="205">
        <f t="shared" si="19"/>
        <v>0</v>
      </c>
      <c r="BL157" s="14" t="s">
        <v>121</v>
      </c>
      <c r="BM157" s="204" t="s">
        <v>242</v>
      </c>
    </row>
    <row r="158" spans="1:65" s="2" customFormat="1" ht="24.2" customHeight="1">
      <c r="A158" s="31"/>
      <c r="B158" s="32"/>
      <c r="C158" s="192" t="s">
        <v>243</v>
      </c>
      <c r="D158" s="192" t="s">
        <v>117</v>
      </c>
      <c r="E158" s="193" t="s">
        <v>244</v>
      </c>
      <c r="F158" s="194" t="s">
        <v>245</v>
      </c>
      <c r="G158" s="195" t="s">
        <v>155</v>
      </c>
      <c r="H158" s="196">
        <v>9.2149999999999999</v>
      </c>
      <c r="I158" s="197"/>
      <c r="J158" s="198">
        <f t="shared" si="10"/>
        <v>0</v>
      </c>
      <c r="K158" s="199"/>
      <c r="L158" s="36"/>
      <c r="M158" s="200" t="s">
        <v>1</v>
      </c>
      <c r="N158" s="201" t="s">
        <v>40</v>
      </c>
      <c r="O158" s="72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121</v>
      </c>
      <c r="AT158" s="204" t="s">
        <v>117</v>
      </c>
      <c r="AU158" s="204" t="s">
        <v>122</v>
      </c>
      <c r="AY158" s="14" t="s">
        <v>115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122</v>
      </c>
      <c r="BK158" s="205">
        <f t="shared" si="19"/>
        <v>0</v>
      </c>
      <c r="BL158" s="14" t="s">
        <v>121</v>
      </c>
      <c r="BM158" s="204" t="s">
        <v>246</v>
      </c>
    </row>
    <row r="159" spans="1:65" s="12" customFormat="1" ht="22.9" customHeight="1">
      <c r="B159" s="176"/>
      <c r="C159" s="177"/>
      <c r="D159" s="178" t="s">
        <v>73</v>
      </c>
      <c r="E159" s="190" t="s">
        <v>247</v>
      </c>
      <c r="F159" s="190" t="s">
        <v>248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f>P160</f>
        <v>0</v>
      </c>
      <c r="Q159" s="184"/>
      <c r="R159" s="185">
        <f>R160</f>
        <v>0</v>
      </c>
      <c r="S159" s="184"/>
      <c r="T159" s="186">
        <f>T160</f>
        <v>0</v>
      </c>
      <c r="AR159" s="187" t="s">
        <v>82</v>
      </c>
      <c r="AT159" s="188" t="s">
        <v>73</v>
      </c>
      <c r="AU159" s="188" t="s">
        <v>82</v>
      </c>
      <c r="AY159" s="187" t="s">
        <v>115</v>
      </c>
      <c r="BK159" s="189">
        <f>BK160</f>
        <v>0</v>
      </c>
    </row>
    <row r="160" spans="1:65" s="2" customFormat="1" ht="33" customHeight="1">
      <c r="A160" s="31"/>
      <c r="B160" s="32"/>
      <c r="C160" s="192" t="s">
        <v>249</v>
      </c>
      <c r="D160" s="192" t="s">
        <v>117</v>
      </c>
      <c r="E160" s="193" t="s">
        <v>250</v>
      </c>
      <c r="F160" s="194" t="s">
        <v>251</v>
      </c>
      <c r="G160" s="195" t="s">
        <v>155</v>
      </c>
      <c r="H160" s="196">
        <v>165.03700000000001</v>
      </c>
      <c r="I160" s="197"/>
      <c r="J160" s="198">
        <f>ROUND(I160*H160,2)</f>
        <v>0</v>
      </c>
      <c r="K160" s="199"/>
      <c r="L160" s="36"/>
      <c r="M160" s="217" t="s">
        <v>1</v>
      </c>
      <c r="N160" s="218" t="s">
        <v>40</v>
      </c>
      <c r="O160" s="219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121</v>
      </c>
      <c r="AT160" s="204" t="s">
        <v>117</v>
      </c>
      <c r="AU160" s="204" t="s">
        <v>122</v>
      </c>
      <c r="AY160" s="14" t="s">
        <v>115</v>
      </c>
      <c r="BE160" s="205">
        <f>IF(N160="základná",J160,0)</f>
        <v>0</v>
      </c>
      <c r="BF160" s="205">
        <f>IF(N160="znížená",J160,0)</f>
        <v>0</v>
      </c>
      <c r="BG160" s="205">
        <f>IF(N160="zákl. prenesená",J160,0)</f>
        <v>0</v>
      </c>
      <c r="BH160" s="205">
        <f>IF(N160="zníž. prenesená",J160,0)</f>
        <v>0</v>
      </c>
      <c r="BI160" s="205">
        <f>IF(N160="nulová",J160,0)</f>
        <v>0</v>
      </c>
      <c r="BJ160" s="14" t="s">
        <v>122</v>
      </c>
      <c r="BK160" s="205">
        <f>ROUND(I160*H160,2)</f>
        <v>0</v>
      </c>
      <c r="BL160" s="14" t="s">
        <v>121</v>
      </c>
      <c r="BM160" s="204" t="s">
        <v>252</v>
      </c>
    </row>
    <row r="161" spans="1:31" s="2" customFormat="1" ht="6.95" customHeight="1">
      <c r="A161" s="31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36"/>
      <c r="M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</sheetData>
  <sheetProtection algorithmName="SHA-512" hashValue="vPOJqaynvj6No+8IgxyZRaVUox53SvOF/JSTDiM65/DBQy2NUlMlpbAr9unW+7T7DBRH7xMmf3VctTjil8VcuQ==" saltValue="z6ee60oszxFYbsB6KeSJtnMyroIce3mxrNFv0kmav8oMA5aPaIl0X+BIV/D5gvQbD/5dfyuZbTbL0G+N31JNFw==" spinCount="100000" sheet="1" objects="1" scenarios="1" formatColumns="0" formatRows="0" autoFilter="0"/>
  <autoFilter ref="C121:K16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opLeftCell="A13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86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87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Chodníky na ul. Agátová, Kanianka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88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253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>
        <f>'Rekapitulácia stavby'!AN8</f>
        <v>44573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24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25</v>
      </c>
      <c r="F15" s="31"/>
      <c r="G15" s="31"/>
      <c r="H15" s="31"/>
      <c r="I15" s="113" t="s">
        <v>26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27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26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29</v>
      </c>
      <c r="E20" s="31"/>
      <c r="F20" s="31"/>
      <c r="G20" s="31"/>
      <c r="H20" s="31"/>
      <c r="I20" s="113" t="s">
        <v>23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26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23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26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ROUND((SUM(BE121:BE150)),  2)</f>
        <v>0</v>
      </c>
      <c r="G33" s="126"/>
      <c r="H33" s="126"/>
      <c r="I33" s="127">
        <v>0.2</v>
      </c>
      <c r="J33" s="125">
        <f>ROUND(((SUM(BE121:BE150))*I33),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ROUND((SUM(BF121:BF150)),  2)</f>
        <v>0</v>
      </c>
      <c r="G34" s="126"/>
      <c r="H34" s="126"/>
      <c r="I34" s="127">
        <v>0.2</v>
      </c>
      <c r="J34" s="125">
        <f>ROUND(((SUM(BF121:BF150))*I34),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ROUND((SUM(BG121:BG150)),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ROUND((SUM(BH121:BH150)),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ROUND((SUM(BI121:BI150)),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3" t="str">
        <f>E7</f>
        <v>Chodníky na ul. Agátová, Kanianka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02 - Vybúranie ľavostranného chodníka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ul. Agátová, Kanianka</v>
      </c>
      <c r="G89" s="33"/>
      <c r="H89" s="33"/>
      <c r="I89" s="26" t="s">
        <v>21</v>
      </c>
      <c r="J89" s="67">
        <f>IF(J12="","",J12)</f>
        <v>44573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Obec Kanianka, SNP 583/1, 972 17 Kanianka</v>
      </c>
      <c r="G91" s="33"/>
      <c r="H91" s="33"/>
      <c r="I91" s="26" t="s">
        <v>29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91</v>
      </c>
      <c r="D94" s="149"/>
      <c r="E94" s="149"/>
      <c r="F94" s="149"/>
      <c r="G94" s="149"/>
      <c r="H94" s="149"/>
      <c r="I94" s="149"/>
      <c r="J94" s="150" t="s">
        <v>92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93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1:31" s="9" customFormat="1" ht="24.95" customHeight="1">
      <c r="B97" s="152"/>
      <c r="C97" s="153"/>
      <c r="D97" s="154" t="s">
        <v>95</v>
      </c>
      <c r="E97" s="155"/>
      <c r="F97" s="155"/>
      <c r="G97" s="155"/>
      <c r="H97" s="155"/>
      <c r="I97" s="155"/>
      <c r="J97" s="156">
        <f>J122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96</v>
      </c>
      <c r="E98" s="161"/>
      <c r="F98" s="161"/>
      <c r="G98" s="161"/>
      <c r="H98" s="161"/>
      <c r="I98" s="161"/>
      <c r="J98" s="162">
        <f>J123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97</v>
      </c>
      <c r="E99" s="161"/>
      <c r="F99" s="161"/>
      <c r="G99" s="161"/>
      <c r="H99" s="161"/>
      <c r="I99" s="161"/>
      <c r="J99" s="162">
        <f>J133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99</v>
      </c>
      <c r="E100" s="161"/>
      <c r="F100" s="161"/>
      <c r="G100" s="161"/>
      <c r="H100" s="161"/>
      <c r="I100" s="161"/>
      <c r="J100" s="162">
        <f>J140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100</v>
      </c>
      <c r="E101" s="161"/>
      <c r="F101" s="161"/>
      <c r="G101" s="161"/>
      <c r="H101" s="161"/>
      <c r="I101" s="161"/>
      <c r="J101" s="162">
        <f>J149</f>
        <v>0</v>
      </c>
      <c r="K101" s="159"/>
      <c r="L101" s="163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101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3" t="str">
        <f>E7</f>
        <v>Chodníky na ul. Agátová, Kanianka</v>
      </c>
      <c r="F111" s="274"/>
      <c r="G111" s="274"/>
      <c r="H111" s="274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88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44" t="str">
        <f>E9</f>
        <v>02 - Vybúranie ľavostranného chodníka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F12</f>
        <v>ul. Agátová, Kanianka</v>
      </c>
      <c r="G115" s="33"/>
      <c r="H115" s="33"/>
      <c r="I115" s="26" t="s">
        <v>21</v>
      </c>
      <c r="J115" s="67">
        <f>IF(J12="","",J12)</f>
        <v>44573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22</v>
      </c>
      <c r="D117" s="33"/>
      <c r="E117" s="33"/>
      <c r="F117" s="24" t="str">
        <f>E15</f>
        <v>Obec Kanianka, SNP 583/1, 972 17 Kanianka</v>
      </c>
      <c r="G117" s="33"/>
      <c r="H117" s="33"/>
      <c r="I117" s="26" t="s">
        <v>29</v>
      </c>
      <c r="J117" s="29" t="str">
        <f>E21</f>
        <v xml:space="preserve"> 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27</v>
      </c>
      <c r="D118" s="33"/>
      <c r="E118" s="33"/>
      <c r="F118" s="24" t="str">
        <f>IF(E18="","",E18)</f>
        <v>Vyplň údaj</v>
      </c>
      <c r="G118" s="33"/>
      <c r="H118" s="33"/>
      <c r="I118" s="26" t="s">
        <v>32</v>
      </c>
      <c r="J118" s="29" t="str">
        <f>E24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4"/>
      <c r="B120" s="165"/>
      <c r="C120" s="166" t="s">
        <v>102</v>
      </c>
      <c r="D120" s="167" t="s">
        <v>59</v>
      </c>
      <c r="E120" s="167" t="s">
        <v>55</v>
      </c>
      <c r="F120" s="167" t="s">
        <v>56</v>
      </c>
      <c r="G120" s="167" t="s">
        <v>103</v>
      </c>
      <c r="H120" s="167" t="s">
        <v>104</v>
      </c>
      <c r="I120" s="167" t="s">
        <v>105</v>
      </c>
      <c r="J120" s="168" t="s">
        <v>92</v>
      </c>
      <c r="K120" s="169" t="s">
        <v>106</v>
      </c>
      <c r="L120" s="170"/>
      <c r="M120" s="76" t="s">
        <v>1</v>
      </c>
      <c r="N120" s="77" t="s">
        <v>38</v>
      </c>
      <c r="O120" s="77" t="s">
        <v>107</v>
      </c>
      <c r="P120" s="77" t="s">
        <v>108</v>
      </c>
      <c r="Q120" s="77" t="s">
        <v>109</v>
      </c>
      <c r="R120" s="77" t="s">
        <v>110</v>
      </c>
      <c r="S120" s="77" t="s">
        <v>111</v>
      </c>
      <c r="T120" s="78" t="s">
        <v>112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5" s="2" customFormat="1" ht="22.9" customHeight="1">
      <c r="A121" s="31"/>
      <c r="B121" s="32"/>
      <c r="C121" s="83" t="s">
        <v>93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9"/>
      <c r="N121" s="172"/>
      <c r="O121" s="80"/>
      <c r="P121" s="173">
        <f>P122</f>
        <v>0</v>
      </c>
      <c r="Q121" s="80"/>
      <c r="R121" s="173">
        <f>R122</f>
        <v>235.077347</v>
      </c>
      <c r="S121" s="80"/>
      <c r="T121" s="174">
        <f>T122</f>
        <v>73.188999999999993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73</v>
      </c>
      <c r="AU121" s="14" t="s">
        <v>94</v>
      </c>
      <c r="BK121" s="175">
        <f>BK122</f>
        <v>0</v>
      </c>
    </row>
    <row r="122" spans="1:65" s="12" customFormat="1" ht="25.9" customHeight="1">
      <c r="B122" s="176"/>
      <c r="C122" s="177"/>
      <c r="D122" s="178" t="s">
        <v>73</v>
      </c>
      <c r="E122" s="179" t="s">
        <v>113</v>
      </c>
      <c r="F122" s="179" t="s">
        <v>114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P123+P133+P140+P149</f>
        <v>0</v>
      </c>
      <c r="Q122" s="184"/>
      <c r="R122" s="185">
        <f>R123+R133+R140+R149</f>
        <v>235.077347</v>
      </c>
      <c r="S122" s="184"/>
      <c r="T122" s="186">
        <f>T123+T133+T140+T149</f>
        <v>73.188999999999993</v>
      </c>
      <c r="AR122" s="187" t="s">
        <v>82</v>
      </c>
      <c r="AT122" s="188" t="s">
        <v>73</v>
      </c>
      <c r="AU122" s="188" t="s">
        <v>74</v>
      </c>
      <c r="AY122" s="187" t="s">
        <v>115</v>
      </c>
      <c r="BK122" s="189">
        <f>BK123+BK133+BK140+BK149</f>
        <v>0</v>
      </c>
    </row>
    <row r="123" spans="1:65" s="12" customFormat="1" ht="22.9" customHeight="1">
      <c r="B123" s="176"/>
      <c r="C123" s="177"/>
      <c r="D123" s="178" t="s">
        <v>73</v>
      </c>
      <c r="E123" s="190" t="s">
        <v>82</v>
      </c>
      <c r="F123" s="190" t="s">
        <v>116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SUM(P124:P132)</f>
        <v>0</v>
      </c>
      <c r="Q123" s="184"/>
      <c r="R123" s="185">
        <f>SUM(R124:R132)</f>
        <v>0</v>
      </c>
      <c r="S123" s="184"/>
      <c r="T123" s="186">
        <f>SUM(T124:T132)</f>
        <v>73.188999999999993</v>
      </c>
      <c r="AR123" s="187" t="s">
        <v>82</v>
      </c>
      <c r="AT123" s="188" t="s">
        <v>73</v>
      </c>
      <c r="AU123" s="188" t="s">
        <v>82</v>
      </c>
      <c r="AY123" s="187" t="s">
        <v>115</v>
      </c>
      <c r="BK123" s="189">
        <f>SUM(BK124:BK132)</f>
        <v>0</v>
      </c>
    </row>
    <row r="124" spans="1:65" s="2" customFormat="1" ht="33" customHeight="1">
      <c r="A124" s="31"/>
      <c r="B124" s="32"/>
      <c r="C124" s="192" t="s">
        <v>82</v>
      </c>
      <c r="D124" s="192" t="s">
        <v>117</v>
      </c>
      <c r="E124" s="193" t="s">
        <v>118</v>
      </c>
      <c r="F124" s="194" t="s">
        <v>119</v>
      </c>
      <c r="G124" s="195" t="s">
        <v>120</v>
      </c>
      <c r="H124" s="196">
        <v>184.5</v>
      </c>
      <c r="I124" s="197"/>
      <c r="J124" s="198">
        <f t="shared" ref="J124:J132" si="0">ROUND(I124*H124,2)</f>
        <v>0</v>
      </c>
      <c r="K124" s="199"/>
      <c r="L124" s="36"/>
      <c r="M124" s="200" t="s">
        <v>1</v>
      </c>
      <c r="N124" s="201" t="s">
        <v>40</v>
      </c>
      <c r="O124" s="72"/>
      <c r="P124" s="202">
        <f t="shared" ref="P124:P132" si="1">O124*H124</f>
        <v>0</v>
      </c>
      <c r="Q124" s="202">
        <v>0</v>
      </c>
      <c r="R124" s="202">
        <f t="shared" ref="R124:R132" si="2">Q124*H124</f>
        <v>0</v>
      </c>
      <c r="S124" s="202">
        <v>0.22500000000000001</v>
      </c>
      <c r="T124" s="203">
        <f t="shared" ref="T124:T132" si="3">S124*H124</f>
        <v>41.512500000000003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4" t="s">
        <v>121</v>
      </c>
      <c r="AT124" s="204" t="s">
        <v>117</v>
      </c>
      <c r="AU124" s="204" t="s">
        <v>122</v>
      </c>
      <c r="AY124" s="14" t="s">
        <v>115</v>
      </c>
      <c r="BE124" s="205">
        <f t="shared" ref="BE124:BE132" si="4">IF(N124="základná",J124,0)</f>
        <v>0</v>
      </c>
      <c r="BF124" s="205">
        <f t="shared" ref="BF124:BF132" si="5">IF(N124="znížená",J124,0)</f>
        <v>0</v>
      </c>
      <c r="BG124" s="205">
        <f t="shared" ref="BG124:BG132" si="6">IF(N124="zákl. prenesená",J124,0)</f>
        <v>0</v>
      </c>
      <c r="BH124" s="205">
        <f t="shared" ref="BH124:BH132" si="7">IF(N124="zníž. prenesená",J124,0)</f>
        <v>0</v>
      </c>
      <c r="BI124" s="205">
        <f t="shared" ref="BI124:BI132" si="8">IF(N124="nulová",J124,0)</f>
        <v>0</v>
      </c>
      <c r="BJ124" s="14" t="s">
        <v>122</v>
      </c>
      <c r="BK124" s="205">
        <f t="shared" ref="BK124:BK132" si="9">ROUND(I124*H124,2)</f>
        <v>0</v>
      </c>
      <c r="BL124" s="14" t="s">
        <v>121</v>
      </c>
      <c r="BM124" s="204" t="s">
        <v>254</v>
      </c>
    </row>
    <row r="125" spans="1:65" s="2" customFormat="1" ht="24.2" customHeight="1">
      <c r="A125" s="31"/>
      <c r="B125" s="32"/>
      <c r="C125" s="192" t="s">
        <v>122</v>
      </c>
      <c r="D125" s="192" t="s">
        <v>117</v>
      </c>
      <c r="E125" s="193" t="s">
        <v>128</v>
      </c>
      <c r="F125" s="194" t="s">
        <v>129</v>
      </c>
      <c r="G125" s="195" t="s">
        <v>120</v>
      </c>
      <c r="H125" s="196">
        <v>96.5</v>
      </c>
      <c r="I125" s="197"/>
      <c r="J125" s="198">
        <f t="shared" si="0"/>
        <v>0</v>
      </c>
      <c r="K125" s="199"/>
      <c r="L125" s="36"/>
      <c r="M125" s="200" t="s">
        <v>1</v>
      </c>
      <c r="N125" s="201" t="s">
        <v>40</v>
      </c>
      <c r="O125" s="72"/>
      <c r="P125" s="202">
        <f t="shared" si="1"/>
        <v>0</v>
      </c>
      <c r="Q125" s="202">
        <v>0</v>
      </c>
      <c r="R125" s="202">
        <f t="shared" si="2"/>
        <v>0</v>
      </c>
      <c r="S125" s="202">
        <v>0.18099999999999999</v>
      </c>
      <c r="T125" s="203">
        <f t="shared" si="3"/>
        <v>17.4665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121</v>
      </c>
      <c r="AT125" s="204" t="s">
        <v>117</v>
      </c>
      <c r="AU125" s="204" t="s">
        <v>122</v>
      </c>
      <c r="AY125" s="14" t="s">
        <v>115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4" t="s">
        <v>122</v>
      </c>
      <c r="BK125" s="205">
        <f t="shared" si="9"/>
        <v>0</v>
      </c>
      <c r="BL125" s="14" t="s">
        <v>121</v>
      </c>
      <c r="BM125" s="204" t="s">
        <v>255</v>
      </c>
    </row>
    <row r="126" spans="1:65" s="2" customFormat="1" ht="24.2" customHeight="1">
      <c r="A126" s="31"/>
      <c r="B126" s="32"/>
      <c r="C126" s="192" t="s">
        <v>127</v>
      </c>
      <c r="D126" s="192" t="s">
        <v>117</v>
      </c>
      <c r="E126" s="193" t="s">
        <v>131</v>
      </c>
      <c r="F126" s="194" t="s">
        <v>132</v>
      </c>
      <c r="G126" s="195" t="s">
        <v>133</v>
      </c>
      <c r="H126" s="196">
        <v>98</v>
      </c>
      <c r="I126" s="197"/>
      <c r="J126" s="198">
        <f t="shared" si="0"/>
        <v>0</v>
      </c>
      <c r="K126" s="199"/>
      <c r="L126" s="36"/>
      <c r="M126" s="200" t="s">
        <v>1</v>
      </c>
      <c r="N126" s="201" t="s">
        <v>40</v>
      </c>
      <c r="O126" s="72"/>
      <c r="P126" s="202">
        <f t="shared" si="1"/>
        <v>0</v>
      </c>
      <c r="Q126" s="202">
        <v>0</v>
      </c>
      <c r="R126" s="202">
        <f t="shared" si="2"/>
        <v>0</v>
      </c>
      <c r="S126" s="202">
        <v>0.14499999999999999</v>
      </c>
      <c r="T126" s="203">
        <f t="shared" si="3"/>
        <v>14.209999999999999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121</v>
      </c>
      <c r="AT126" s="204" t="s">
        <v>117</v>
      </c>
      <c r="AU126" s="204" t="s">
        <v>122</v>
      </c>
      <c r="AY126" s="14" t="s">
        <v>115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4" t="s">
        <v>122</v>
      </c>
      <c r="BK126" s="205">
        <f t="shared" si="9"/>
        <v>0</v>
      </c>
      <c r="BL126" s="14" t="s">
        <v>121</v>
      </c>
      <c r="BM126" s="204" t="s">
        <v>256</v>
      </c>
    </row>
    <row r="127" spans="1:65" s="2" customFormat="1" ht="16.5" customHeight="1">
      <c r="A127" s="31"/>
      <c r="B127" s="32"/>
      <c r="C127" s="192" t="s">
        <v>121</v>
      </c>
      <c r="D127" s="192" t="s">
        <v>117</v>
      </c>
      <c r="E127" s="193" t="s">
        <v>257</v>
      </c>
      <c r="F127" s="194" t="s">
        <v>258</v>
      </c>
      <c r="G127" s="195" t="s">
        <v>138</v>
      </c>
      <c r="H127" s="196">
        <v>41.44</v>
      </c>
      <c r="I127" s="197"/>
      <c r="J127" s="198">
        <f t="shared" si="0"/>
        <v>0</v>
      </c>
      <c r="K127" s="199"/>
      <c r="L127" s="36"/>
      <c r="M127" s="200" t="s">
        <v>1</v>
      </c>
      <c r="N127" s="201" t="s">
        <v>40</v>
      </c>
      <c r="O127" s="72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121</v>
      </c>
      <c r="AT127" s="204" t="s">
        <v>117</v>
      </c>
      <c r="AU127" s="204" t="s">
        <v>122</v>
      </c>
      <c r="AY127" s="14" t="s">
        <v>115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4" t="s">
        <v>122</v>
      </c>
      <c r="BK127" s="205">
        <f t="shared" si="9"/>
        <v>0</v>
      </c>
      <c r="BL127" s="14" t="s">
        <v>121</v>
      </c>
      <c r="BM127" s="204" t="s">
        <v>259</v>
      </c>
    </row>
    <row r="128" spans="1:65" s="2" customFormat="1" ht="37.9" customHeight="1">
      <c r="A128" s="31"/>
      <c r="B128" s="32"/>
      <c r="C128" s="192" t="s">
        <v>135</v>
      </c>
      <c r="D128" s="192" t="s">
        <v>117</v>
      </c>
      <c r="E128" s="193" t="s">
        <v>260</v>
      </c>
      <c r="F128" s="194" t="s">
        <v>261</v>
      </c>
      <c r="G128" s="195" t="s">
        <v>138</v>
      </c>
      <c r="H128" s="196">
        <v>11.694000000000001</v>
      </c>
      <c r="I128" s="197"/>
      <c r="J128" s="198">
        <f t="shared" si="0"/>
        <v>0</v>
      </c>
      <c r="K128" s="199"/>
      <c r="L128" s="36"/>
      <c r="M128" s="200" t="s">
        <v>1</v>
      </c>
      <c r="N128" s="201" t="s">
        <v>40</v>
      </c>
      <c r="O128" s="72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121</v>
      </c>
      <c r="AT128" s="204" t="s">
        <v>117</v>
      </c>
      <c r="AU128" s="204" t="s">
        <v>122</v>
      </c>
      <c r="AY128" s="14" t="s">
        <v>115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4" t="s">
        <v>122</v>
      </c>
      <c r="BK128" s="205">
        <f t="shared" si="9"/>
        <v>0</v>
      </c>
      <c r="BL128" s="14" t="s">
        <v>121</v>
      </c>
      <c r="BM128" s="204" t="s">
        <v>262</v>
      </c>
    </row>
    <row r="129" spans="1:65" s="2" customFormat="1" ht="33" customHeight="1">
      <c r="A129" s="31"/>
      <c r="B129" s="32"/>
      <c r="C129" s="192" t="s">
        <v>140</v>
      </c>
      <c r="D129" s="192" t="s">
        <v>117</v>
      </c>
      <c r="E129" s="193" t="s">
        <v>145</v>
      </c>
      <c r="F129" s="194" t="s">
        <v>146</v>
      </c>
      <c r="G129" s="195" t="s">
        <v>138</v>
      </c>
      <c r="H129" s="196">
        <v>38.979999999999997</v>
      </c>
      <c r="I129" s="197"/>
      <c r="J129" s="198">
        <f t="shared" si="0"/>
        <v>0</v>
      </c>
      <c r="K129" s="199"/>
      <c r="L129" s="36"/>
      <c r="M129" s="200" t="s">
        <v>1</v>
      </c>
      <c r="N129" s="201" t="s">
        <v>40</v>
      </c>
      <c r="O129" s="72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121</v>
      </c>
      <c r="AT129" s="204" t="s">
        <v>117</v>
      </c>
      <c r="AU129" s="204" t="s">
        <v>122</v>
      </c>
      <c r="AY129" s="14" t="s">
        <v>115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4" t="s">
        <v>122</v>
      </c>
      <c r="BK129" s="205">
        <f t="shared" si="9"/>
        <v>0</v>
      </c>
      <c r="BL129" s="14" t="s">
        <v>121</v>
      </c>
      <c r="BM129" s="204" t="s">
        <v>263</v>
      </c>
    </row>
    <row r="130" spans="1:65" s="2" customFormat="1" ht="16.5" customHeight="1">
      <c r="A130" s="31"/>
      <c r="B130" s="32"/>
      <c r="C130" s="192" t="s">
        <v>144</v>
      </c>
      <c r="D130" s="192" t="s">
        <v>117</v>
      </c>
      <c r="E130" s="193" t="s">
        <v>149</v>
      </c>
      <c r="F130" s="194" t="s">
        <v>150</v>
      </c>
      <c r="G130" s="195" t="s">
        <v>138</v>
      </c>
      <c r="H130" s="196">
        <v>38.979999999999997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40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121</v>
      </c>
      <c r="AT130" s="204" t="s">
        <v>117</v>
      </c>
      <c r="AU130" s="204" t="s">
        <v>122</v>
      </c>
      <c r="AY130" s="14" t="s">
        <v>115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122</v>
      </c>
      <c r="BK130" s="205">
        <f t="shared" si="9"/>
        <v>0</v>
      </c>
      <c r="BL130" s="14" t="s">
        <v>121</v>
      </c>
      <c r="BM130" s="204" t="s">
        <v>264</v>
      </c>
    </row>
    <row r="131" spans="1:65" s="2" customFormat="1" ht="24.2" customHeight="1">
      <c r="A131" s="31"/>
      <c r="B131" s="32"/>
      <c r="C131" s="192" t="s">
        <v>148</v>
      </c>
      <c r="D131" s="192" t="s">
        <v>117</v>
      </c>
      <c r="E131" s="193" t="s">
        <v>153</v>
      </c>
      <c r="F131" s="194" t="s">
        <v>154</v>
      </c>
      <c r="G131" s="195" t="s">
        <v>155</v>
      </c>
      <c r="H131" s="196">
        <v>66.266000000000005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121</v>
      </c>
      <c r="AT131" s="204" t="s">
        <v>117</v>
      </c>
      <c r="AU131" s="204" t="s">
        <v>122</v>
      </c>
      <c r="AY131" s="14" t="s">
        <v>115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122</v>
      </c>
      <c r="BK131" s="205">
        <f t="shared" si="9"/>
        <v>0</v>
      </c>
      <c r="BL131" s="14" t="s">
        <v>121</v>
      </c>
      <c r="BM131" s="204" t="s">
        <v>265</v>
      </c>
    </row>
    <row r="132" spans="1:65" s="2" customFormat="1" ht="21.75" customHeight="1">
      <c r="A132" s="31"/>
      <c r="B132" s="32"/>
      <c r="C132" s="192" t="s">
        <v>152</v>
      </c>
      <c r="D132" s="192" t="s">
        <v>117</v>
      </c>
      <c r="E132" s="193" t="s">
        <v>158</v>
      </c>
      <c r="F132" s="194" t="s">
        <v>159</v>
      </c>
      <c r="G132" s="195" t="s">
        <v>120</v>
      </c>
      <c r="H132" s="196">
        <v>49.2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40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121</v>
      </c>
      <c r="AT132" s="204" t="s">
        <v>117</v>
      </c>
      <c r="AU132" s="204" t="s">
        <v>122</v>
      </c>
      <c r="AY132" s="14" t="s">
        <v>115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122</v>
      </c>
      <c r="BK132" s="205">
        <f t="shared" si="9"/>
        <v>0</v>
      </c>
      <c r="BL132" s="14" t="s">
        <v>121</v>
      </c>
      <c r="BM132" s="204" t="s">
        <v>266</v>
      </c>
    </row>
    <row r="133" spans="1:65" s="12" customFormat="1" ht="22.9" customHeight="1">
      <c r="B133" s="176"/>
      <c r="C133" s="177"/>
      <c r="D133" s="178" t="s">
        <v>73</v>
      </c>
      <c r="E133" s="190" t="s">
        <v>135</v>
      </c>
      <c r="F133" s="190" t="s">
        <v>161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SUM(P134:P139)</f>
        <v>0</v>
      </c>
      <c r="Q133" s="184"/>
      <c r="R133" s="185">
        <f>SUM(R134:R139)</f>
        <v>200.99916999999999</v>
      </c>
      <c r="S133" s="184"/>
      <c r="T133" s="186">
        <f>SUM(T134:T139)</f>
        <v>0</v>
      </c>
      <c r="AR133" s="187" t="s">
        <v>82</v>
      </c>
      <c r="AT133" s="188" t="s">
        <v>73</v>
      </c>
      <c r="AU133" s="188" t="s">
        <v>82</v>
      </c>
      <c r="AY133" s="187" t="s">
        <v>115</v>
      </c>
      <c r="BK133" s="189">
        <f>SUM(BK134:BK139)</f>
        <v>0</v>
      </c>
    </row>
    <row r="134" spans="1:65" s="2" customFormat="1" ht="33" customHeight="1">
      <c r="A134" s="31"/>
      <c r="B134" s="32"/>
      <c r="C134" s="192" t="s">
        <v>157</v>
      </c>
      <c r="D134" s="192" t="s">
        <v>117</v>
      </c>
      <c r="E134" s="193" t="s">
        <v>163</v>
      </c>
      <c r="F134" s="194" t="s">
        <v>164</v>
      </c>
      <c r="G134" s="195" t="s">
        <v>120</v>
      </c>
      <c r="H134" s="196">
        <v>236.8</v>
      </c>
      <c r="I134" s="197"/>
      <c r="J134" s="198">
        <f t="shared" ref="J134:J139" si="10">ROUND(I134*H134,2)</f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ref="P134:P139" si="11">O134*H134</f>
        <v>0</v>
      </c>
      <c r="Q134" s="202">
        <v>0.30359999999999998</v>
      </c>
      <c r="R134" s="202">
        <f t="shared" ref="R134:R139" si="12">Q134*H134</f>
        <v>71.892479999999992</v>
      </c>
      <c r="S134" s="202">
        <v>0</v>
      </c>
      <c r="T134" s="203">
        <f t="shared" ref="T134:T139" si="13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121</v>
      </c>
      <c r="AT134" s="204" t="s">
        <v>117</v>
      </c>
      <c r="AU134" s="204" t="s">
        <v>122</v>
      </c>
      <c r="AY134" s="14" t="s">
        <v>115</v>
      </c>
      <c r="BE134" s="205">
        <f t="shared" ref="BE134:BE139" si="14">IF(N134="základná",J134,0)</f>
        <v>0</v>
      </c>
      <c r="BF134" s="205">
        <f t="shared" ref="BF134:BF139" si="15">IF(N134="znížená",J134,0)</f>
        <v>0</v>
      </c>
      <c r="BG134" s="205">
        <f t="shared" ref="BG134:BG139" si="16">IF(N134="zákl. prenesená",J134,0)</f>
        <v>0</v>
      </c>
      <c r="BH134" s="205">
        <f t="shared" ref="BH134:BH139" si="17">IF(N134="zníž. prenesená",J134,0)</f>
        <v>0</v>
      </c>
      <c r="BI134" s="205">
        <f t="shared" ref="BI134:BI139" si="18">IF(N134="nulová",J134,0)</f>
        <v>0</v>
      </c>
      <c r="BJ134" s="14" t="s">
        <v>122</v>
      </c>
      <c r="BK134" s="205">
        <f t="shared" ref="BK134:BK139" si="19">ROUND(I134*H134,2)</f>
        <v>0</v>
      </c>
      <c r="BL134" s="14" t="s">
        <v>121</v>
      </c>
      <c r="BM134" s="204" t="s">
        <v>267</v>
      </c>
    </row>
    <row r="135" spans="1:65" s="2" customFormat="1" ht="24.2" customHeight="1">
      <c r="A135" s="31"/>
      <c r="B135" s="32"/>
      <c r="C135" s="192" t="s">
        <v>162</v>
      </c>
      <c r="D135" s="192" t="s">
        <v>117</v>
      </c>
      <c r="E135" s="193" t="s">
        <v>167</v>
      </c>
      <c r="F135" s="194" t="s">
        <v>168</v>
      </c>
      <c r="G135" s="195" t="s">
        <v>120</v>
      </c>
      <c r="H135" s="196">
        <v>214.6</v>
      </c>
      <c r="I135" s="197"/>
      <c r="J135" s="198">
        <f t="shared" si="10"/>
        <v>0</v>
      </c>
      <c r="K135" s="199"/>
      <c r="L135" s="36"/>
      <c r="M135" s="200" t="s">
        <v>1</v>
      </c>
      <c r="N135" s="201" t="s">
        <v>40</v>
      </c>
      <c r="O135" s="72"/>
      <c r="P135" s="202">
        <f t="shared" si="11"/>
        <v>0</v>
      </c>
      <c r="Q135" s="202">
        <v>0.33590999999999999</v>
      </c>
      <c r="R135" s="202">
        <f t="shared" si="12"/>
        <v>72.086286000000001</v>
      </c>
      <c r="S135" s="202">
        <v>0</v>
      </c>
      <c r="T135" s="203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121</v>
      </c>
      <c r="AT135" s="204" t="s">
        <v>117</v>
      </c>
      <c r="AU135" s="204" t="s">
        <v>122</v>
      </c>
      <c r="AY135" s="14" t="s">
        <v>115</v>
      </c>
      <c r="BE135" s="205">
        <f t="shared" si="14"/>
        <v>0</v>
      </c>
      <c r="BF135" s="205">
        <f t="shared" si="15"/>
        <v>0</v>
      </c>
      <c r="BG135" s="205">
        <f t="shared" si="16"/>
        <v>0</v>
      </c>
      <c r="BH135" s="205">
        <f t="shared" si="17"/>
        <v>0</v>
      </c>
      <c r="BI135" s="205">
        <f t="shared" si="18"/>
        <v>0</v>
      </c>
      <c r="BJ135" s="14" t="s">
        <v>122</v>
      </c>
      <c r="BK135" s="205">
        <f t="shared" si="19"/>
        <v>0</v>
      </c>
      <c r="BL135" s="14" t="s">
        <v>121</v>
      </c>
      <c r="BM135" s="204" t="s">
        <v>268</v>
      </c>
    </row>
    <row r="136" spans="1:65" s="2" customFormat="1" ht="33" customHeight="1">
      <c r="A136" s="31"/>
      <c r="B136" s="32"/>
      <c r="C136" s="192" t="s">
        <v>166</v>
      </c>
      <c r="D136" s="192" t="s">
        <v>117</v>
      </c>
      <c r="E136" s="193" t="s">
        <v>171</v>
      </c>
      <c r="F136" s="194" t="s">
        <v>172</v>
      </c>
      <c r="G136" s="195" t="s">
        <v>120</v>
      </c>
      <c r="H136" s="196">
        <v>429.2</v>
      </c>
      <c r="I136" s="197"/>
      <c r="J136" s="198">
        <f t="shared" si="10"/>
        <v>0</v>
      </c>
      <c r="K136" s="199"/>
      <c r="L136" s="36"/>
      <c r="M136" s="200" t="s">
        <v>1</v>
      </c>
      <c r="N136" s="201" t="s">
        <v>40</v>
      </c>
      <c r="O136" s="72"/>
      <c r="P136" s="202">
        <f t="shared" si="11"/>
        <v>0</v>
      </c>
      <c r="Q136" s="202">
        <v>7.1000000000000002E-4</v>
      </c>
      <c r="R136" s="202">
        <f t="shared" si="12"/>
        <v>0.304732</v>
      </c>
      <c r="S136" s="202">
        <v>0</v>
      </c>
      <c r="T136" s="203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121</v>
      </c>
      <c r="AT136" s="204" t="s">
        <v>117</v>
      </c>
      <c r="AU136" s="204" t="s">
        <v>122</v>
      </c>
      <c r="AY136" s="14" t="s">
        <v>115</v>
      </c>
      <c r="BE136" s="205">
        <f t="shared" si="14"/>
        <v>0</v>
      </c>
      <c r="BF136" s="205">
        <f t="shared" si="15"/>
        <v>0</v>
      </c>
      <c r="BG136" s="205">
        <f t="shared" si="16"/>
        <v>0</v>
      </c>
      <c r="BH136" s="205">
        <f t="shared" si="17"/>
        <v>0</v>
      </c>
      <c r="BI136" s="205">
        <f t="shared" si="18"/>
        <v>0</v>
      </c>
      <c r="BJ136" s="14" t="s">
        <v>122</v>
      </c>
      <c r="BK136" s="205">
        <f t="shared" si="19"/>
        <v>0</v>
      </c>
      <c r="BL136" s="14" t="s">
        <v>121</v>
      </c>
      <c r="BM136" s="204" t="s">
        <v>269</v>
      </c>
    </row>
    <row r="137" spans="1:65" s="2" customFormat="1" ht="33" customHeight="1">
      <c r="A137" s="31"/>
      <c r="B137" s="32"/>
      <c r="C137" s="192" t="s">
        <v>170</v>
      </c>
      <c r="D137" s="192" t="s">
        <v>117</v>
      </c>
      <c r="E137" s="193" t="s">
        <v>270</v>
      </c>
      <c r="F137" s="194" t="s">
        <v>271</v>
      </c>
      <c r="G137" s="195" t="s">
        <v>120</v>
      </c>
      <c r="H137" s="196">
        <v>214.6</v>
      </c>
      <c r="I137" s="197"/>
      <c r="J137" s="198">
        <f t="shared" si="10"/>
        <v>0</v>
      </c>
      <c r="K137" s="199"/>
      <c r="L137" s="36"/>
      <c r="M137" s="200" t="s">
        <v>1</v>
      </c>
      <c r="N137" s="201" t="s">
        <v>40</v>
      </c>
      <c r="O137" s="72"/>
      <c r="P137" s="202">
        <f t="shared" si="11"/>
        <v>0</v>
      </c>
      <c r="Q137" s="202">
        <v>0.10373</v>
      </c>
      <c r="R137" s="202">
        <f t="shared" si="12"/>
        <v>22.260458</v>
      </c>
      <c r="S137" s="202">
        <v>0</v>
      </c>
      <c r="T137" s="203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121</v>
      </c>
      <c r="AT137" s="204" t="s">
        <v>117</v>
      </c>
      <c r="AU137" s="204" t="s">
        <v>122</v>
      </c>
      <c r="AY137" s="14" t="s">
        <v>115</v>
      </c>
      <c r="BE137" s="205">
        <f t="shared" si="14"/>
        <v>0</v>
      </c>
      <c r="BF137" s="205">
        <f t="shared" si="15"/>
        <v>0</v>
      </c>
      <c r="BG137" s="205">
        <f t="shared" si="16"/>
        <v>0</v>
      </c>
      <c r="BH137" s="205">
        <f t="shared" si="17"/>
        <v>0</v>
      </c>
      <c r="BI137" s="205">
        <f t="shared" si="18"/>
        <v>0</v>
      </c>
      <c r="BJ137" s="14" t="s">
        <v>122</v>
      </c>
      <c r="BK137" s="205">
        <f t="shared" si="19"/>
        <v>0</v>
      </c>
      <c r="BL137" s="14" t="s">
        <v>121</v>
      </c>
      <c r="BM137" s="204" t="s">
        <v>272</v>
      </c>
    </row>
    <row r="138" spans="1:65" s="2" customFormat="1" ht="37.9" customHeight="1">
      <c r="A138" s="31"/>
      <c r="B138" s="32"/>
      <c r="C138" s="192" t="s">
        <v>174</v>
      </c>
      <c r="D138" s="192" t="s">
        <v>117</v>
      </c>
      <c r="E138" s="193" t="s">
        <v>273</v>
      </c>
      <c r="F138" s="194" t="s">
        <v>274</v>
      </c>
      <c r="G138" s="195" t="s">
        <v>120</v>
      </c>
      <c r="H138" s="196">
        <v>214.6</v>
      </c>
      <c r="I138" s="197"/>
      <c r="J138" s="198">
        <f t="shared" si="10"/>
        <v>0</v>
      </c>
      <c r="K138" s="199"/>
      <c r="L138" s="36"/>
      <c r="M138" s="200" t="s">
        <v>1</v>
      </c>
      <c r="N138" s="201" t="s">
        <v>40</v>
      </c>
      <c r="O138" s="72"/>
      <c r="P138" s="202">
        <f t="shared" si="11"/>
        <v>0</v>
      </c>
      <c r="Q138" s="202">
        <v>0.15559000000000001</v>
      </c>
      <c r="R138" s="202">
        <f t="shared" si="12"/>
        <v>33.389614000000002</v>
      </c>
      <c r="S138" s="202">
        <v>0</v>
      </c>
      <c r="T138" s="203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121</v>
      </c>
      <c r="AT138" s="204" t="s">
        <v>117</v>
      </c>
      <c r="AU138" s="204" t="s">
        <v>122</v>
      </c>
      <c r="AY138" s="14" t="s">
        <v>115</v>
      </c>
      <c r="BE138" s="205">
        <f t="shared" si="14"/>
        <v>0</v>
      </c>
      <c r="BF138" s="205">
        <f t="shared" si="15"/>
        <v>0</v>
      </c>
      <c r="BG138" s="205">
        <f t="shared" si="16"/>
        <v>0</v>
      </c>
      <c r="BH138" s="205">
        <f t="shared" si="17"/>
        <v>0</v>
      </c>
      <c r="BI138" s="205">
        <f t="shared" si="18"/>
        <v>0</v>
      </c>
      <c r="BJ138" s="14" t="s">
        <v>122</v>
      </c>
      <c r="BK138" s="205">
        <f t="shared" si="19"/>
        <v>0</v>
      </c>
      <c r="BL138" s="14" t="s">
        <v>121</v>
      </c>
      <c r="BM138" s="204" t="s">
        <v>275</v>
      </c>
    </row>
    <row r="139" spans="1:65" s="2" customFormat="1" ht="16.5" customHeight="1">
      <c r="A139" s="31"/>
      <c r="B139" s="32"/>
      <c r="C139" s="192" t="s">
        <v>178</v>
      </c>
      <c r="D139" s="192" t="s">
        <v>117</v>
      </c>
      <c r="E139" s="193" t="s">
        <v>179</v>
      </c>
      <c r="F139" s="194" t="s">
        <v>180</v>
      </c>
      <c r="G139" s="195" t="s">
        <v>133</v>
      </c>
      <c r="H139" s="196">
        <v>296</v>
      </c>
      <c r="I139" s="197"/>
      <c r="J139" s="198">
        <f t="shared" si="10"/>
        <v>0</v>
      </c>
      <c r="K139" s="199"/>
      <c r="L139" s="36"/>
      <c r="M139" s="200" t="s">
        <v>1</v>
      </c>
      <c r="N139" s="201" t="s">
        <v>40</v>
      </c>
      <c r="O139" s="72"/>
      <c r="P139" s="202">
        <f t="shared" si="11"/>
        <v>0</v>
      </c>
      <c r="Q139" s="202">
        <v>3.5999999999999999E-3</v>
      </c>
      <c r="R139" s="202">
        <f t="shared" si="12"/>
        <v>1.0655999999999999</v>
      </c>
      <c r="S139" s="202">
        <v>0</v>
      </c>
      <c r="T139" s="203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121</v>
      </c>
      <c r="AT139" s="204" t="s">
        <v>117</v>
      </c>
      <c r="AU139" s="204" t="s">
        <v>122</v>
      </c>
      <c r="AY139" s="14" t="s">
        <v>115</v>
      </c>
      <c r="BE139" s="205">
        <f t="shared" si="14"/>
        <v>0</v>
      </c>
      <c r="BF139" s="205">
        <f t="shared" si="15"/>
        <v>0</v>
      </c>
      <c r="BG139" s="205">
        <f t="shared" si="16"/>
        <v>0</v>
      </c>
      <c r="BH139" s="205">
        <f t="shared" si="17"/>
        <v>0</v>
      </c>
      <c r="BI139" s="205">
        <f t="shared" si="18"/>
        <v>0</v>
      </c>
      <c r="BJ139" s="14" t="s">
        <v>122</v>
      </c>
      <c r="BK139" s="205">
        <f t="shared" si="19"/>
        <v>0</v>
      </c>
      <c r="BL139" s="14" t="s">
        <v>121</v>
      </c>
      <c r="BM139" s="204" t="s">
        <v>276</v>
      </c>
    </row>
    <row r="140" spans="1:65" s="12" customFormat="1" ht="22.9" customHeight="1">
      <c r="B140" s="176"/>
      <c r="C140" s="177"/>
      <c r="D140" s="178" t="s">
        <v>73</v>
      </c>
      <c r="E140" s="190" t="s">
        <v>152</v>
      </c>
      <c r="F140" s="190" t="s">
        <v>192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SUM(P141:P148)</f>
        <v>0</v>
      </c>
      <c r="Q140" s="184"/>
      <c r="R140" s="185">
        <f>SUM(R141:R148)</f>
        <v>34.078177000000004</v>
      </c>
      <c r="S140" s="184"/>
      <c r="T140" s="186">
        <f>SUM(T141:T148)</f>
        <v>0</v>
      </c>
      <c r="AR140" s="187" t="s">
        <v>82</v>
      </c>
      <c r="AT140" s="188" t="s">
        <v>73</v>
      </c>
      <c r="AU140" s="188" t="s">
        <v>82</v>
      </c>
      <c r="AY140" s="187" t="s">
        <v>115</v>
      </c>
      <c r="BK140" s="189">
        <f>SUM(BK141:BK148)</f>
        <v>0</v>
      </c>
    </row>
    <row r="141" spans="1:65" s="2" customFormat="1" ht="33" customHeight="1">
      <c r="A141" s="31"/>
      <c r="B141" s="32"/>
      <c r="C141" s="192" t="s">
        <v>183</v>
      </c>
      <c r="D141" s="192" t="s">
        <v>117</v>
      </c>
      <c r="E141" s="193" t="s">
        <v>202</v>
      </c>
      <c r="F141" s="194" t="s">
        <v>203</v>
      </c>
      <c r="G141" s="195" t="s">
        <v>133</v>
      </c>
      <c r="H141" s="196">
        <v>98</v>
      </c>
      <c r="I141" s="197"/>
      <c r="J141" s="198">
        <f t="shared" ref="J141:J148" si="20">ROUND(I141*H141,2)</f>
        <v>0</v>
      </c>
      <c r="K141" s="199"/>
      <c r="L141" s="36"/>
      <c r="M141" s="200" t="s">
        <v>1</v>
      </c>
      <c r="N141" s="201" t="s">
        <v>40</v>
      </c>
      <c r="O141" s="72"/>
      <c r="P141" s="202">
        <f t="shared" ref="P141:P148" si="21">O141*H141</f>
        <v>0</v>
      </c>
      <c r="Q141" s="202">
        <v>0.15112999999999999</v>
      </c>
      <c r="R141" s="202">
        <f t="shared" ref="R141:R148" si="22">Q141*H141</f>
        <v>14.810739999999999</v>
      </c>
      <c r="S141" s="202">
        <v>0</v>
      </c>
      <c r="T141" s="203">
        <f t="shared" ref="T141:T148" si="2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121</v>
      </c>
      <c r="AT141" s="204" t="s">
        <v>117</v>
      </c>
      <c r="AU141" s="204" t="s">
        <v>122</v>
      </c>
      <c r="AY141" s="14" t="s">
        <v>115</v>
      </c>
      <c r="BE141" s="205">
        <f t="shared" ref="BE141:BE148" si="24">IF(N141="základná",J141,0)</f>
        <v>0</v>
      </c>
      <c r="BF141" s="205">
        <f t="shared" ref="BF141:BF148" si="25">IF(N141="znížená",J141,0)</f>
        <v>0</v>
      </c>
      <c r="BG141" s="205">
        <f t="shared" ref="BG141:BG148" si="26">IF(N141="zákl. prenesená",J141,0)</f>
        <v>0</v>
      </c>
      <c r="BH141" s="205">
        <f t="shared" ref="BH141:BH148" si="27">IF(N141="zníž. prenesená",J141,0)</f>
        <v>0</v>
      </c>
      <c r="BI141" s="205">
        <f t="shared" ref="BI141:BI148" si="28">IF(N141="nulová",J141,0)</f>
        <v>0</v>
      </c>
      <c r="BJ141" s="14" t="s">
        <v>122</v>
      </c>
      <c r="BK141" s="205">
        <f t="shared" ref="BK141:BK148" si="29">ROUND(I141*H141,2)</f>
        <v>0</v>
      </c>
      <c r="BL141" s="14" t="s">
        <v>121</v>
      </c>
      <c r="BM141" s="204" t="s">
        <v>277</v>
      </c>
    </row>
    <row r="142" spans="1:65" s="2" customFormat="1" ht="16.5" customHeight="1">
      <c r="A142" s="31"/>
      <c r="B142" s="32"/>
      <c r="C142" s="206" t="s">
        <v>188</v>
      </c>
      <c r="D142" s="206" t="s">
        <v>198</v>
      </c>
      <c r="E142" s="207" t="s">
        <v>199</v>
      </c>
      <c r="F142" s="208" t="s">
        <v>200</v>
      </c>
      <c r="G142" s="209" t="s">
        <v>186</v>
      </c>
      <c r="H142" s="210">
        <v>98.98</v>
      </c>
      <c r="I142" s="211"/>
      <c r="J142" s="212">
        <f t="shared" si="20"/>
        <v>0</v>
      </c>
      <c r="K142" s="213"/>
      <c r="L142" s="214"/>
      <c r="M142" s="215" t="s">
        <v>1</v>
      </c>
      <c r="N142" s="216" t="s">
        <v>40</v>
      </c>
      <c r="O142" s="72"/>
      <c r="P142" s="202">
        <f t="shared" si="21"/>
        <v>0</v>
      </c>
      <c r="Q142" s="202">
        <v>8.5000000000000006E-2</v>
      </c>
      <c r="R142" s="202">
        <f t="shared" si="22"/>
        <v>8.4133000000000013</v>
      </c>
      <c r="S142" s="202">
        <v>0</v>
      </c>
      <c r="T142" s="203">
        <f t="shared" si="2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148</v>
      </c>
      <c r="AT142" s="204" t="s">
        <v>198</v>
      </c>
      <c r="AU142" s="204" t="s">
        <v>122</v>
      </c>
      <c r="AY142" s="14" t="s">
        <v>115</v>
      </c>
      <c r="BE142" s="205">
        <f t="shared" si="24"/>
        <v>0</v>
      </c>
      <c r="BF142" s="205">
        <f t="shared" si="25"/>
        <v>0</v>
      </c>
      <c r="BG142" s="205">
        <f t="shared" si="26"/>
        <v>0</v>
      </c>
      <c r="BH142" s="205">
        <f t="shared" si="27"/>
        <v>0</v>
      </c>
      <c r="BI142" s="205">
        <f t="shared" si="28"/>
        <v>0</v>
      </c>
      <c r="BJ142" s="14" t="s">
        <v>122</v>
      </c>
      <c r="BK142" s="205">
        <f t="shared" si="29"/>
        <v>0</v>
      </c>
      <c r="BL142" s="14" t="s">
        <v>121</v>
      </c>
      <c r="BM142" s="204" t="s">
        <v>278</v>
      </c>
    </row>
    <row r="143" spans="1:65" s="2" customFormat="1" ht="33" customHeight="1">
      <c r="A143" s="31"/>
      <c r="B143" s="32"/>
      <c r="C143" s="192" t="s">
        <v>193</v>
      </c>
      <c r="D143" s="192" t="s">
        <v>117</v>
      </c>
      <c r="E143" s="193" t="s">
        <v>216</v>
      </c>
      <c r="F143" s="194" t="s">
        <v>217</v>
      </c>
      <c r="G143" s="195" t="s">
        <v>138</v>
      </c>
      <c r="H143" s="196">
        <v>4.9000000000000004</v>
      </c>
      <c r="I143" s="197"/>
      <c r="J143" s="198">
        <f t="shared" si="20"/>
        <v>0</v>
      </c>
      <c r="K143" s="199"/>
      <c r="L143" s="36"/>
      <c r="M143" s="200" t="s">
        <v>1</v>
      </c>
      <c r="N143" s="201" t="s">
        <v>40</v>
      </c>
      <c r="O143" s="72"/>
      <c r="P143" s="202">
        <f t="shared" si="21"/>
        <v>0</v>
      </c>
      <c r="Q143" s="202">
        <v>2.2151299999999998</v>
      </c>
      <c r="R143" s="202">
        <f t="shared" si="22"/>
        <v>10.854137</v>
      </c>
      <c r="S143" s="202">
        <v>0</v>
      </c>
      <c r="T143" s="203">
        <f t="shared" si="2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121</v>
      </c>
      <c r="AT143" s="204" t="s">
        <v>117</v>
      </c>
      <c r="AU143" s="204" t="s">
        <v>122</v>
      </c>
      <c r="AY143" s="14" t="s">
        <v>115</v>
      </c>
      <c r="BE143" s="205">
        <f t="shared" si="24"/>
        <v>0</v>
      </c>
      <c r="BF143" s="205">
        <f t="shared" si="25"/>
        <v>0</v>
      </c>
      <c r="BG143" s="205">
        <f t="shared" si="26"/>
        <v>0</v>
      </c>
      <c r="BH143" s="205">
        <f t="shared" si="27"/>
        <v>0</v>
      </c>
      <c r="BI143" s="205">
        <f t="shared" si="28"/>
        <v>0</v>
      </c>
      <c r="BJ143" s="14" t="s">
        <v>122</v>
      </c>
      <c r="BK143" s="205">
        <f t="shared" si="29"/>
        <v>0</v>
      </c>
      <c r="BL143" s="14" t="s">
        <v>121</v>
      </c>
      <c r="BM143" s="204" t="s">
        <v>279</v>
      </c>
    </row>
    <row r="144" spans="1:65" s="2" customFormat="1" ht="24.2" customHeight="1">
      <c r="A144" s="31"/>
      <c r="B144" s="32"/>
      <c r="C144" s="192" t="s">
        <v>197</v>
      </c>
      <c r="D144" s="192" t="s">
        <v>117</v>
      </c>
      <c r="E144" s="193" t="s">
        <v>224</v>
      </c>
      <c r="F144" s="194" t="s">
        <v>225</v>
      </c>
      <c r="G144" s="195" t="s">
        <v>133</v>
      </c>
      <c r="H144" s="196">
        <v>148</v>
      </c>
      <c r="I144" s="197"/>
      <c r="J144" s="198">
        <f t="shared" si="20"/>
        <v>0</v>
      </c>
      <c r="K144" s="199"/>
      <c r="L144" s="36"/>
      <c r="M144" s="200" t="s">
        <v>1</v>
      </c>
      <c r="N144" s="201" t="s">
        <v>40</v>
      </c>
      <c r="O144" s="72"/>
      <c r="P144" s="202">
        <f t="shared" si="21"/>
        <v>0</v>
      </c>
      <c r="Q144" s="202">
        <v>0</v>
      </c>
      <c r="R144" s="202">
        <f t="shared" si="22"/>
        <v>0</v>
      </c>
      <c r="S144" s="202">
        <v>0</v>
      </c>
      <c r="T144" s="203">
        <f t="shared" si="2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121</v>
      </c>
      <c r="AT144" s="204" t="s">
        <v>117</v>
      </c>
      <c r="AU144" s="204" t="s">
        <v>122</v>
      </c>
      <c r="AY144" s="14" t="s">
        <v>115</v>
      </c>
      <c r="BE144" s="205">
        <f t="shared" si="24"/>
        <v>0</v>
      </c>
      <c r="BF144" s="205">
        <f t="shared" si="25"/>
        <v>0</v>
      </c>
      <c r="BG144" s="205">
        <f t="shared" si="26"/>
        <v>0</v>
      </c>
      <c r="BH144" s="205">
        <f t="shared" si="27"/>
        <v>0</v>
      </c>
      <c r="BI144" s="205">
        <f t="shared" si="28"/>
        <v>0</v>
      </c>
      <c r="BJ144" s="14" t="s">
        <v>122</v>
      </c>
      <c r="BK144" s="205">
        <f t="shared" si="29"/>
        <v>0</v>
      </c>
      <c r="BL144" s="14" t="s">
        <v>121</v>
      </c>
      <c r="BM144" s="204" t="s">
        <v>280</v>
      </c>
    </row>
    <row r="145" spans="1:65" s="2" customFormat="1" ht="21.75" customHeight="1">
      <c r="A145" s="31"/>
      <c r="B145" s="32"/>
      <c r="C145" s="192" t="s">
        <v>7</v>
      </c>
      <c r="D145" s="192" t="s">
        <v>117</v>
      </c>
      <c r="E145" s="193" t="s">
        <v>232</v>
      </c>
      <c r="F145" s="194" t="s">
        <v>233</v>
      </c>
      <c r="G145" s="195" t="s">
        <v>155</v>
      </c>
      <c r="H145" s="196">
        <v>73.188999999999993</v>
      </c>
      <c r="I145" s="197"/>
      <c r="J145" s="198">
        <f t="shared" si="20"/>
        <v>0</v>
      </c>
      <c r="K145" s="199"/>
      <c r="L145" s="36"/>
      <c r="M145" s="200" t="s">
        <v>1</v>
      </c>
      <c r="N145" s="201" t="s">
        <v>40</v>
      </c>
      <c r="O145" s="72"/>
      <c r="P145" s="202">
        <f t="shared" si="21"/>
        <v>0</v>
      </c>
      <c r="Q145" s="202">
        <v>0</v>
      </c>
      <c r="R145" s="202">
        <f t="shared" si="22"/>
        <v>0</v>
      </c>
      <c r="S145" s="202">
        <v>0</v>
      </c>
      <c r="T145" s="203">
        <f t="shared" si="2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121</v>
      </c>
      <c r="AT145" s="204" t="s">
        <v>117</v>
      </c>
      <c r="AU145" s="204" t="s">
        <v>122</v>
      </c>
      <c r="AY145" s="14" t="s">
        <v>115</v>
      </c>
      <c r="BE145" s="205">
        <f t="shared" si="24"/>
        <v>0</v>
      </c>
      <c r="BF145" s="205">
        <f t="shared" si="25"/>
        <v>0</v>
      </c>
      <c r="BG145" s="205">
        <f t="shared" si="26"/>
        <v>0</v>
      </c>
      <c r="BH145" s="205">
        <f t="shared" si="27"/>
        <v>0</v>
      </c>
      <c r="BI145" s="205">
        <f t="shared" si="28"/>
        <v>0</v>
      </c>
      <c r="BJ145" s="14" t="s">
        <v>122</v>
      </c>
      <c r="BK145" s="205">
        <f t="shared" si="29"/>
        <v>0</v>
      </c>
      <c r="BL145" s="14" t="s">
        <v>121</v>
      </c>
      <c r="BM145" s="204" t="s">
        <v>281</v>
      </c>
    </row>
    <row r="146" spans="1:65" s="2" customFormat="1" ht="24.2" customHeight="1">
      <c r="A146" s="31"/>
      <c r="B146" s="32"/>
      <c r="C146" s="192" t="s">
        <v>205</v>
      </c>
      <c r="D146" s="192" t="s">
        <v>117</v>
      </c>
      <c r="E146" s="193" t="s">
        <v>236</v>
      </c>
      <c r="F146" s="194" t="s">
        <v>237</v>
      </c>
      <c r="G146" s="195" t="s">
        <v>155</v>
      </c>
      <c r="H146" s="196">
        <v>797.76</v>
      </c>
      <c r="I146" s="197"/>
      <c r="J146" s="198">
        <f t="shared" si="20"/>
        <v>0</v>
      </c>
      <c r="K146" s="199"/>
      <c r="L146" s="36"/>
      <c r="M146" s="200" t="s">
        <v>1</v>
      </c>
      <c r="N146" s="201" t="s">
        <v>40</v>
      </c>
      <c r="O146" s="72"/>
      <c r="P146" s="202">
        <f t="shared" si="21"/>
        <v>0</v>
      </c>
      <c r="Q146" s="202">
        <v>0</v>
      </c>
      <c r="R146" s="202">
        <f t="shared" si="22"/>
        <v>0</v>
      </c>
      <c r="S146" s="202">
        <v>0</v>
      </c>
      <c r="T146" s="203">
        <f t="shared" si="2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121</v>
      </c>
      <c r="AT146" s="204" t="s">
        <v>117</v>
      </c>
      <c r="AU146" s="204" t="s">
        <v>122</v>
      </c>
      <c r="AY146" s="14" t="s">
        <v>115</v>
      </c>
      <c r="BE146" s="205">
        <f t="shared" si="24"/>
        <v>0</v>
      </c>
      <c r="BF146" s="205">
        <f t="shared" si="25"/>
        <v>0</v>
      </c>
      <c r="BG146" s="205">
        <f t="shared" si="26"/>
        <v>0</v>
      </c>
      <c r="BH146" s="205">
        <f t="shared" si="27"/>
        <v>0</v>
      </c>
      <c r="BI146" s="205">
        <f t="shared" si="28"/>
        <v>0</v>
      </c>
      <c r="BJ146" s="14" t="s">
        <v>122</v>
      </c>
      <c r="BK146" s="205">
        <f t="shared" si="29"/>
        <v>0</v>
      </c>
      <c r="BL146" s="14" t="s">
        <v>121</v>
      </c>
      <c r="BM146" s="204" t="s">
        <v>282</v>
      </c>
    </row>
    <row r="147" spans="1:65" s="2" customFormat="1" ht="24.2" customHeight="1">
      <c r="A147" s="31"/>
      <c r="B147" s="32"/>
      <c r="C147" s="192" t="s">
        <v>207</v>
      </c>
      <c r="D147" s="192" t="s">
        <v>117</v>
      </c>
      <c r="E147" s="193" t="s">
        <v>240</v>
      </c>
      <c r="F147" s="194" t="s">
        <v>241</v>
      </c>
      <c r="G147" s="195" t="s">
        <v>155</v>
      </c>
      <c r="H147" s="196">
        <v>55.722000000000001</v>
      </c>
      <c r="I147" s="197"/>
      <c r="J147" s="198">
        <f t="shared" si="20"/>
        <v>0</v>
      </c>
      <c r="K147" s="199"/>
      <c r="L147" s="36"/>
      <c r="M147" s="200" t="s">
        <v>1</v>
      </c>
      <c r="N147" s="201" t="s">
        <v>40</v>
      </c>
      <c r="O147" s="72"/>
      <c r="P147" s="202">
        <f t="shared" si="21"/>
        <v>0</v>
      </c>
      <c r="Q147" s="202">
        <v>0</v>
      </c>
      <c r="R147" s="202">
        <f t="shared" si="22"/>
        <v>0</v>
      </c>
      <c r="S147" s="202">
        <v>0</v>
      </c>
      <c r="T147" s="203">
        <f t="shared" si="2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121</v>
      </c>
      <c r="AT147" s="204" t="s">
        <v>117</v>
      </c>
      <c r="AU147" s="204" t="s">
        <v>122</v>
      </c>
      <c r="AY147" s="14" t="s">
        <v>115</v>
      </c>
      <c r="BE147" s="205">
        <f t="shared" si="24"/>
        <v>0</v>
      </c>
      <c r="BF147" s="205">
        <f t="shared" si="25"/>
        <v>0</v>
      </c>
      <c r="BG147" s="205">
        <f t="shared" si="26"/>
        <v>0</v>
      </c>
      <c r="BH147" s="205">
        <f t="shared" si="27"/>
        <v>0</v>
      </c>
      <c r="BI147" s="205">
        <f t="shared" si="28"/>
        <v>0</v>
      </c>
      <c r="BJ147" s="14" t="s">
        <v>122</v>
      </c>
      <c r="BK147" s="205">
        <f t="shared" si="29"/>
        <v>0</v>
      </c>
      <c r="BL147" s="14" t="s">
        <v>121</v>
      </c>
      <c r="BM147" s="204" t="s">
        <v>283</v>
      </c>
    </row>
    <row r="148" spans="1:65" s="2" customFormat="1" ht="24.2" customHeight="1">
      <c r="A148" s="31"/>
      <c r="B148" s="32"/>
      <c r="C148" s="192" t="s">
        <v>211</v>
      </c>
      <c r="D148" s="192" t="s">
        <v>117</v>
      </c>
      <c r="E148" s="193" t="s">
        <v>244</v>
      </c>
      <c r="F148" s="194" t="s">
        <v>245</v>
      </c>
      <c r="G148" s="195" t="s">
        <v>155</v>
      </c>
      <c r="H148" s="196">
        <v>17.466999999999999</v>
      </c>
      <c r="I148" s="197"/>
      <c r="J148" s="198">
        <f t="shared" si="20"/>
        <v>0</v>
      </c>
      <c r="K148" s="199"/>
      <c r="L148" s="36"/>
      <c r="M148" s="200" t="s">
        <v>1</v>
      </c>
      <c r="N148" s="201" t="s">
        <v>40</v>
      </c>
      <c r="O148" s="72"/>
      <c r="P148" s="202">
        <f t="shared" si="21"/>
        <v>0</v>
      </c>
      <c r="Q148" s="202">
        <v>0</v>
      </c>
      <c r="R148" s="202">
        <f t="shared" si="22"/>
        <v>0</v>
      </c>
      <c r="S148" s="202">
        <v>0</v>
      </c>
      <c r="T148" s="203">
        <f t="shared" si="2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121</v>
      </c>
      <c r="AT148" s="204" t="s">
        <v>117</v>
      </c>
      <c r="AU148" s="204" t="s">
        <v>122</v>
      </c>
      <c r="AY148" s="14" t="s">
        <v>115</v>
      </c>
      <c r="BE148" s="205">
        <f t="shared" si="24"/>
        <v>0</v>
      </c>
      <c r="BF148" s="205">
        <f t="shared" si="25"/>
        <v>0</v>
      </c>
      <c r="BG148" s="205">
        <f t="shared" si="26"/>
        <v>0</v>
      </c>
      <c r="BH148" s="205">
        <f t="shared" si="27"/>
        <v>0</v>
      </c>
      <c r="BI148" s="205">
        <f t="shared" si="28"/>
        <v>0</v>
      </c>
      <c r="BJ148" s="14" t="s">
        <v>122</v>
      </c>
      <c r="BK148" s="205">
        <f t="shared" si="29"/>
        <v>0</v>
      </c>
      <c r="BL148" s="14" t="s">
        <v>121</v>
      </c>
      <c r="BM148" s="204" t="s">
        <v>284</v>
      </c>
    </row>
    <row r="149" spans="1:65" s="12" customFormat="1" ht="22.9" customHeight="1">
      <c r="B149" s="176"/>
      <c r="C149" s="177"/>
      <c r="D149" s="178" t="s">
        <v>73</v>
      </c>
      <c r="E149" s="190" t="s">
        <v>247</v>
      </c>
      <c r="F149" s="190" t="s">
        <v>248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P150</f>
        <v>0</v>
      </c>
      <c r="Q149" s="184"/>
      <c r="R149" s="185">
        <f>R150</f>
        <v>0</v>
      </c>
      <c r="S149" s="184"/>
      <c r="T149" s="186">
        <f>T150</f>
        <v>0</v>
      </c>
      <c r="AR149" s="187" t="s">
        <v>82</v>
      </c>
      <c r="AT149" s="188" t="s">
        <v>73</v>
      </c>
      <c r="AU149" s="188" t="s">
        <v>82</v>
      </c>
      <c r="AY149" s="187" t="s">
        <v>115</v>
      </c>
      <c r="BK149" s="189">
        <f>BK150</f>
        <v>0</v>
      </c>
    </row>
    <row r="150" spans="1:65" s="2" customFormat="1" ht="33" customHeight="1">
      <c r="A150" s="31"/>
      <c r="B150" s="32"/>
      <c r="C150" s="192" t="s">
        <v>215</v>
      </c>
      <c r="D150" s="192" t="s">
        <v>117</v>
      </c>
      <c r="E150" s="193" t="s">
        <v>250</v>
      </c>
      <c r="F150" s="194" t="s">
        <v>251</v>
      </c>
      <c r="G150" s="195" t="s">
        <v>155</v>
      </c>
      <c r="H150" s="196">
        <v>235.077</v>
      </c>
      <c r="I150" s="197"/>
      <c r="J150" s="198">
        <f>ROUND(I150*H150,2)</f>
        <v>0</v>
      </c>
      <c r="K150" s="199"/>
      <c r="L150" s="36"/>
      <c r="M150" s="217" t="s">
        <v>1</v>
      </c>
      <c r="N150" s="218" t="s">
        <v>40</v>
      </c>
      <c r="O150" s="219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121</v>
      </c>
      <c r="AT150" s="204" t="s">
        <v>117</v>
      </c>
      <c r="AU150" s="204" t="s">
        <v>122</v>
      </c>
      <c r="AY150" s="14" t="s">
        <v>115</v>
      </c>
      <c r="BE150" s="205">
        <f>IF(N150="základná",J150,0)</f>
        <v>0</v>
      </c>
      <c r="BF150" s="205">
        <f>IF(N150="znížená",J150,0)</f>
        <v>0</v>
      </c>
      <c r="BG150" s="205">
        <f>IF(N150="zákl. prenesená",J150,0)</f>
        <v>0</v>
      </c>
      <c r="BH150" s="205">
        <f>IF(N150="zníž. prenesená",J150,0)</f>
        <v>0</v>
      </c>
      <c r="BI150" s="205">
        <f>IF(N150="nulová",J150,0)</f>
        <v>0</v>
      </c>
      <c r="BJ150" s="14" t="s">
        <v>122</v>
      </c>
      <c r="BK150" s="205">
        <f>ROUND(I150*H150,2)</f>
        <v>0</v>
      </c>
      <c r="BL150" s="14" t="s">
        <v>121</v>
      </c>
      <c r="BM150" s="204" t="s">
        <v>285</v>
      </c>
    </row>
    <row r="151" spans="1:65" s="2" customFormat="1" ht="6.95" customHeight="1">
      <c r="A151" s="31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36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sheetProtection algorithmName="SHA-512" hashValue="C6CiHqqsq3711DfVv7EoHo0gOufLCnEUvh/vPnfIlikZOQ3Vw9zHZwpnkwge9rQ9EYz8/jqKP2J6wbvZPmX2dQ==" saltValue="fqUNZCw7l76vQml7OwO9mU+jD5sKt1hsUJc2XyEI2wvYONkoERaFncN8hW1ZPPnXUFwjL+miegnf7CFOy0MDKA==" spinCount="100000" sheet="1" objects="1" scenarios="1" formatColumns="0" formatRows="0" autoFilter="0"/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Rekonštrukcia pravos...</vt:lpstr>
      <vt:lpstr>02 - Vybúranie ľavostrann...</vt:lpstr>
      <vt:lpstr>'01 - Rekonštrukcia pravos...'!Názvy_tlače</vt:lpstr>
      <vt:lpstr>'02 - Vybúranie ľavostrann...'!Názvy_tlače</vt:lpstr>
      <vt:lpstr>'Rekapitulácia stavby'!Názvy_tlače</vt:lpstr>
      <vt:lpstr>'01 - Rekonštrukcia pravos...'!Oblasť_tlače</vt:lpstr>
      <vt:lpstr>'02 - Vybúranie ľavostrann...'!Oblasť_tlače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badak</dc:creator>
  <cp:lastModifiedBy>HP</cp:lastModifiedBy>
  <dcterms:created xsi:type="dcterms:W3CDTF">2022-01-17T18:25:57Z</dcterms:created>
  <dcterms:modified xsi:type="dcterms:W3CDTF">2022-01-18T06:30:06Z</dcterms:modified>
</cp:coreProperties>
</file>